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5330" windowHeight="8025" tabRatio="500" activeTab="0"/>
  </bookViews>
  <sheets>
    <sheet name="на 01.10.2023" sheetId="1" r:id="rId1"/>
  </sheets>
  <definedNames>
    <definedName name="APPT" localSheetId="0">'на 01.10.2023'!#REF!</definedName>
    <definedName name="FIO" localSheetId="0">'на 01.10.2023'!#REF!</definedName>
    <definedName name="SIGN" localSheetId="0">'на 01.10.2023'!#REF!</definedName>
    <definedName name="Z_18A44355_9B01_4B30_A21D_D58AB6C16BB3__wvu_PrintTitles" localSheetId="0">'на 01.10.2023'!$6:$6</definedName>
    <definedName name="Z_18A44355_9B01_4B30_A21D_D58AB6C16BB3__wvu_Rows" localSheetId="0">'на 01.10.2023'!$129:$129</definedName>
    <definedName name="Z_3BC8A2A8_E6DA_4580_831A_3F6F11ADCEF2__wvu_PrintTitles" localSheetId="0">'на 01.10.2023'!$6:$6</definedName>
    <definedName name="Z_3BC8A2A8_E6DA_4580_831A_3F6F11ADCEF2__wvu_Rows" localSheetId="0">'на 01.10.2023'!#REF!</definedName>
    <definedName name="Z_40AF8D35_BE0F_4075_942A_A459537355E7__wvu_PrintTitles" localSheetId="0">'на 01.10.2023'!$6:$6</definedName>
    <definedName name="Z_40AF8D35_BE0F_4075_942A_A459537355E7__wvu_Rows" localSheetId="0">'на 01.10.2023'!#REF!</definedName>
    <definedName name="Z_88127E63_12D7_4F66_B662_AB9F1540D418__wvu_Cols" localSheetId="0">'на 01.10.2023'!#REF!</definedName>
    <definedName name="Z_88127E63_12D7_4F66_B662_AB9F1540D418__wvu_PrintTitles" localSheetId="0">'на 01.10.2023'!$6:$6</definedName>
    <definedName name="Z_88127E63_12D7_4F66_B662_AB9F1540D418__wvu_Rows" localSheetId="0">('на 01.10.2023'!#REF!,'на 01.10.2023'!#REF!,'на 01.10.2023'!#REF!,'на 01.10.2023'!#REF!,'на 01.10.2023'!#REF!,'на 01.10.2023'!#REF!)</definedName>
    <definedName name="Z_BF505269_B908_40DB_A66E_94DF9FB9B769__wvu_PrintTitles" localSheetId="0">'на 01.10.2023'!$6:$6</definedName>
    <definedName name="_xlnm.Print_Titles" localSheetId="0">'на 01.10.2023'!$6:$6</definedName>
  </definedNames>
  <calcPr fullCalcOnLoad="1"/>
</workbook>
</file>

<file path=xl/sharedStrings.xml><?xml version="1.0" encoding="utf-8"?>
<sst xmlns="http://schemas.openxmlformats.org/spreadsheetml/2006/main" count="236" uniqueCount="174">
  <si>
    <t>Наименование КВД</t>
  </si>
  <si>
    <t>%
Исполнения</t>
  </si>
  <si>
    <t>%
Роста</t>
  </si>
  <si>
    <t>Налоговые и неналоговые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</si>
  <si>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</si>
  <si>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</si>
  <si>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</si>
  <si>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</si>
  <si>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</si>
  <si>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</si>
  <si>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</si>
  <si>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</si>
  <si>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</si>
  <si>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</si>
  <si>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</si>
  <si>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</si>
  <si>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</si>
  <si>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</si>
  <si>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</si>
  <si>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</si>
  <si>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</si>
  <si>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</si>
  <si>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</si>
  <si>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</si>
  <si>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</si>
  <si>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</si>
  <si>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</si>
  <si>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</si>
  <si>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</si>
  <si>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</si>
  <si>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</si>
  <si>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</si>
  <si>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</si>
  <si>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</si>
  <si>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</si>
  <si>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</si>
  <si>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</si>
  <si>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</si>
  <si>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</si>
  <si>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</si>
  <si>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Реализация программ формирования современной городской среды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</si>
  <si>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</si>
  <si>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</si>
  <si>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</si>
  <si>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</si>
  <si>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</si>
  <si>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</si>
  <si>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</si>
  <si>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в т.ч. оплата труда с начислениями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</si>
  <si>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</si>
  <si>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</si>
  <si>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</si>
  <si>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</si>
  <si>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</si>
  <si>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</si>
  <si>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</si>
  <si>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</si>
  <si>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</si>
  <si>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</si>
  <si>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</si>
  <si>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</si>
  <si>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</si>
  <si>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</si>
  <si>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</si>
  <si>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</si>
  <si>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</si>
  <si>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</si>
  <si>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</si>
  <si>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</si>
  <si>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</si>
  <si>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</si>
  <si>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</si>
  <si>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</si>
  <si>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</si>
  <si>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</si>
  <si>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</si>
  <si>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</si>
  <si>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</si>
  <si>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</si>
  <si>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</si>
  <si>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</si>
  <si>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Периодическая печать и издательства</t>
  </si>
  <si>
    <t>Итого расходов</t>
  </si>
  <si>
    <t>Дефицит (-), Профицит (+)</t>
  </si>
  <si>
    <t>х</t>
  </si>
  <si>
    <t>Е.В. Капустина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</si>
  <si>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</si>
  <si>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</si>
  <si>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</si>
  <si>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Культура, кинематография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</si>
  <si>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</si>
  <si>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</si>
  <si>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Резервные фонды</t>
  </si>
  <si>
    <t xml:space="preserve">ИСПОЛНЕНИЕ БЮДЖЕТА ГОРОДСКОГО ОКРУГА ГОРОД МИХАЙЛОВКА </t>
  </si>
  <si>
    <t>ВОЛГОГРАДСКОЙ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</si>
  <si>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</si>
  <si>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Решение отдельных вопросов местного значения в сфере дополнительного образования детей</t>
  </si>
  <si>
    <t>Замена кровли и выполнение необходимых для этого работ в зданиях муниципальных образовательных организаций</t>
  </si>
  <si>
    <t>Инициативные платежи</t>
  </si>
  <si>
    <t>Задолженность и перерасчеты по отмененным налогам, сборам и иным обязательным платежам</t>
  </si>
  <si>
    <t>Другие вопросы в области образования</t>
  </si>
  <si>
    <t>Реализация мероприятий в сфере дорожной деятельности</t>
  </si>
  <si>
    <t>Реализация мероприятий, связанных с организацией освещения улично-дорожной сети населенных пунктов</t>
  </si>
  <si>
    <t>Организация отдыха детей в каникулярный период в лагерях дневного пребывания на базе муниципальных образовательных организаций</t>
  </si>
  <si>
    <t>Благоустройство площадок для проведения праздничных линеек и других мероприятий в муниципальных общеобразовательных организациях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</si>
  <si>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г. N 143-ФЗ "Об актах гражданского состояния" полномочий Российской Федерации на государственную регистрацию актов гражданского состояния (переданных органам местного самоуправления)</t>
  </si>
  <si>
    <t>Компенсация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</si>
  <si>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Организационное обеспечение деятельности территориальных административных комиссий</t>
  </si>
  <si>
    <t>Реализация государственных полномочий Волгоградской области по организации и осуществлению регионального государственного жилищного контроля (надзора) и регионального государственного лицензионного контроля за осуществлением предпринимательской деятельности по управлению многоквартирными домами</t>
  </si>
  <si>
    <t>Организация и осуществление деятельности по опеке и попечительству</t>
  </si>
  <si>
    <t>Реализация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</si>
  <si>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</si>
  <si>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</si>
  <si>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</si>
  <si>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</si>
  <si>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</si>
  <si>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</si>
  <si>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</t>
  </si>
  <si>
    <t>Осуществление государственных полномочий по предоставлению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лицам, потерявшим в период обучения обоих родителей или единственного родителя</t>
  </si>
  <si>
    <t>Осуществление государственных полномочий по выплате вознаграждения за труд, причитающегося приемным родителям, патронатным воспитателям, и предоставлению приемным родителям мер социальной поддержки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</si>
  <si>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</si>
  <si>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</t>
  </si>
  <si>
    <t>Формирование муниципальных дорожных фондов</t>
  </si>
  <si>
    <t>Государственная поддержка отрасли культуры</t>
  </si>
  <si>
    <t>Содержание объектов благоустройства</t>
  </si>
  <si>
    <t>Источники финансирования дефицита бюджета</t>
  </si>
  <si>
    <t>Начальник финансового отдела городского округа город Михайловка Волгоградской области</t>
  </si>
  <si>
    <t>Проведение комплексных кадастровых работ</t>
  </si>
  <si>
    <t>Приобретение и замена осветительных приборов, а также выполнение необходимых для этого работ в зданиях муниципальных образовательных организаций</t>
  </si>
  <si>
    <t>Предупреждение и ликвидация болезней животных, их лечение, защита населения от болезней общих для человека и животных в области обращения с животными в части отлова и содержания животных без владельцев</t>
  </si>
  <si>
    <t>Предупреждение и ликвидация болезней животных, их лечение, защита населения от болезней, общих для человека и животных, в части реконструкции и содержания скотомогильников (биотермических ям)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</si>
  <si>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</si>
  <si>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</si>
  <si>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</si>
  <si>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Бюджетные назначения        2023 год</t>
  </si>
  <si>
    <t>Софинансирование реализации мероприятий по сокращению доли загрязненных сточных вод</t>
  </si>
  <si>
    <t>Софинансирование капитальных вложений в объекты муниципальной собственности в рамках реализации мероприятий по развитию сети учреждений культурно-досугового типа, которые осуществляются из местных бюджетов</t>
  </si>
  <si>
    <t>Развитие сети учреждений культурно-досугового типа</t>
  </si>
  <si>
    <t>Обеспечение комплексного развития сельских территорий (реализация проектов комплексного развития сельских территорий или сельских агломераций)</t>
  </si>
  <si>
    <t>Обеспечение сбалансированности местных бюджетов бюджетам муниципальных образований</t>
  </si>
  <si>
    <t>Реализация проектов местных инициатив населения Волгоградской области</t>
  </si>
  <si>
    <t>Осуществление органами местного самоуправления Волгоградской области государственных полномочий по увековечению памяти погибших при защите Отечества на территории Волгоградской области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</si>
  <si>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</si>
  <si>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Реализация мероприятий по обеспечению жильем молодых семей</t>
  </si>
  <si>
    <t>Резервный фонд Администрации Волгоградской области</t>
  </si>
  <si>
    <t>Создание новых мест в общеобразовательных организациях, расположенных в сельской местности и поселках городского типа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</si>
  <si>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</si>
  <si>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Софинансирование расходных обязательств, возникающих в связи с доведением до сведения жителей муниципальных районов и (или) городских округов официальной информации</t>
  </si>
  <si>
    <t>Модернизация спортивных площадок в общеобразовательных организациях</t>
  </si>
  <si>
    <t>Развитие муниципальных сегментов видеонаблюдения комплексной информационной системы видеонаблюдения</t>
  </si>
  <si>
    <t>Софинансирование капитальных вложений в объекты спортивной инфраструктуры муниципальной собственности (крытые катки с искусственным льдом) в рамках развития физической культуры и спорта, которые осуществляются из местных бюджетов</t>
  </si>
  <si>
    <t>Предоставление субсидий гражданам на оплату жилого помещения и коммунальных услуг в соответствии с Законом Волгоградской области от 12 декабря 2005 г. N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</si>
  <si>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Оплата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</si>
  <si>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Финансовое обеспечение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</si>
  <si>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</si>
  <si>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Софинансирование капитальных вложений в объекты муниципальной собственности в рамках реализации мероприятий по содействию созданию новых мест в общеобразовательных организациях, расположенных в сельской местности и поселках городского типа</t>
  </si>
  <si>
    <t>Софинансирование обеспечения устойчивого сокращения непригодного для проживания жилищного фонда</t>
  </si>
  <si>
    <t>Приобретение и замена оконных блоков и выполнение необходимых для этого работ в зданиях муниципальных образовательных организаций</t>
  </si>
  <si>
    <t>Обеспечение проведения выборов и референдумов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</si>
  <si>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</si>
  <si>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</si>
  <si>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</si>
  <si>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x</t>
  </si>
  <si>
    <t>Обеспечение устойчивого сокращения непригодного для проживания жилищного фонда</t>
  </si>
  <si>
    <t>Оснащение объектов капитального строительства средствами обучения и воспитания, необходимыми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</t>
  </si>
  <si>
    <t>НА 01.10.2023</t>
  </si>
  <si>
    <t>Исполнено на 01.10.2023</t>
  </si>
  <si>
    <t>Исполнено на 01.10.2022</t>
  </si>
  <si>
    <t>Субсидии бюджетам муниципальных образований Волгоградской области на проведение комплексных кадастровых работ</t>
  </si>
  <si>
    <t>Достижение показателей деятельности органов исполнительной власти</t>
  </si>
  <si>
    <t>Дотации бюджетам бюджетной системы Российской Федерации</t>
  </si>
  <si>
    <t>Дотации на поддержку мер по обеспечению сбалансированности местных бюджетов бюджетам муниципальных образований</t>
  </si>
  <si>
    <t>Субсидии из областного бюджета бюджетам муниципальных образований Волгоградской области на софинансирование завершения строительства и ввод в эксплуатацию дошкольных образовательных учреждений в рамках регионального проекта "Содействие занятости (Волгоградская область)", входящего в состав национального проекта "Демография"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</si>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</sst>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_-* #,##0.00_р_._-;\-* #,##0.00_р_._-;_-* \-??_р_._-;_-@_-"/>
    <numFmt numFmtId="166" formatCode="#,##0.0"/>
    <numFmt numFmtId="167" formatCode="?"/>
  </numFmts>
  <fonts count="37"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Arial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4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26" borderId="2" applyNumberFormat="0" applyAlignment="0" applyProtection="0"/>
    <xf numFmtId="0" fontId="15" fillId="26" borderId="2" applyNumberFormat="0" applyAlignment="0" applyProtection="0"/>
    <xf numFmtId="0" fontId="16" fillId="26" borderId="1" applyNumberFormat="0" applyAlignment="0" applyProtection="0"/>
    <xf numFmtId="0" fontId="16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7" borderId="7" applyNumberFormat="0" applyAlignment="0" applyProtection="0"/>
    <xf numFmtId="0" fontId="21" fillId="27" borderId="7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1" borderId="8" applyNumberFormat="0" applyAlignment="0" applyProtection="0"/>
    <xf numFmtId="0" fontId="0" fillId="21" borderId="8" applyNumberFormat="0" applyAlignment="0" applyProtection="0"/>
    <xf numFmtId="9" fontId="0" fillId="0" borderId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9" fillId="29" borderId="0" xfId="0" applyFont="1" applyFill="1" applyAlignment="1">
      <alignment vertical="center" wrapText="1"/>
    </xf>
    <xf numFmtId="0" fontId="29" fillId="30" borderId="0" xfId="0" applyFont="1" applyFill="1" applyAlignment="1">
      <alignment vertical="center" wrapText="1"/>
    </xf>
    <xf numFmtId="49" fontId="30" fillId="29" borderId="10" xfId="0" applyNumberFormat="1" applyFont="1" applyFill="1" applyBorder="1" applyAlignment="1">
      <alignment horizontal="center" vertical="center" wrapText="1"/>
    </xf>
    <xf numFmtId="49" fontId="30" fillId="29" borderId="10" xfId="0" applyNumberFormat="1" applyFont="1" applyFill="1" applyBorder="1" applyAlignment="1">
      <alignment horizontal="left" vertical="center" wrapText="1"/>
    </xf>
    <xf numFmtId="166" fontId="30" fillId="29" borderId="10" xfId="0" applyNumberFormat="1" applyFont="1" applyFill="1" applyBorder="1" applyAlignment="1">
      <alignment horizontal="right" vertical="center" wrapText="1"/>
    </xf>
    <xf numFmtId="166" fontId="30" fillId="31" borderId="10" xfId="0" applyNumberFormat="1" applyFont="1" applyFill="1" applyBorder="1" applyAlignment="1">
      <alignment horizontal="right" vertical="center" wrapText="1"/>
    </xf>
    <xf numFmtId="0" fontId="30" fillId="29" borderId="0" xfId="0" applyFont="1" applyFill="1" applyAlignment="1">
      <alignment vertical="center" wrapText="1"/>
    </xf>
    <xf numFmtId="49" fontId="29" fillId="29" borderId="10" xfId="0" applyNumberFormat="1" applyFont="1" applyFill="1" applyBorder="1" applyAlignment="1">
      <alignment horizontal="left" vertical="center" wrapText="1"/>
    </xf>
    <xf numFmtId="166" fontId="29" fillId="29" borderId="10" xfId="0" applyNumberFormat="1" applyFont="1" applyFill="1" applyBorder="1" applyAlignment="1">
      <alignment horizontal="right" vertical="center" wrapText="1"/>
    </xf>
    <xf numFmtId="166" fontId="29" fillId="31" borderId="10" xfId="0" applyNumberFormat="1" applyFont="1" applyFill="1" applyBorder="1" applyAlignment="1">
      <alignment horizontal="right" vertical="center" wrapText="1"/>
    </xf>
    <xf numFmtId="167" fontId="29" fillId="29" borderId="10" xfId="0" applyNumberFormat="1" applyFont="1" applyFill="1" applyBorder="1" applyAlignment="1">
      <alignment horizontal="left" vertical="center" wrapText="1"/>
    </xf>
    <xf numFmtId="167" fontId="29" fillId="29" borderId="10" xfId="0" applyNumberFormat="1" applyFont="1" applyFill="1" applyBorder="1" applyAlignment="1" applyProtection="1">
      <alignment horizontal="left" vertical="center" wrapText="1"/>
      <protection/>
    </xf>
    <xf numFmtId="49" fontId="29" fillId="29" borderId="10" xfId="0" applyNumberFormat="1" applyFont="1" applyFill="1" applyBorder="1" applyAlignment="1" applyProtection="1">
      <alignment horizontal="left" vertical="center" wrapText="1"/>
      <protection/>
    </xf>
    <xf numFmtId="49" fontId="29" fillId="0" borderId="10" xfId="0" applyNumberFormat="1" applyFont="1" applyFill="1" applyBorder="1" applyAlignment="1">
      <alignment horizontal="left" vertical="center" wrapText="1"/>
    </xf>
    <xf numFmtId="166" fontId="29" fillId="0" borderId="10" xfId="0" applyNumberFormat="1" applyFont="1" applyFill="1" applyBorder="1" applyAlignment="1">
      <alignment horizontal="right" vertical="center" wrapText="1"/>
    </xf>
    <xf numFmtId="166" fontId="29" fillId="30" borderId="10" xfId="0" applyNumberFormat="1" applyFont="1" applyFill="1" applyBorder="1" applyAlignment="1">
      <alignment horizontal="right" vertical="center" wrapText="1"/>
    </xf>
    <xf numFmtId="166" fontId="30" fillId="0" borderId="10" xfId="0" applyNumberFormat="1" applyFont="1" applyFill="1" applyBorder="1" applyAlignment="1">
      <alignment horizontal="right" vertical="center" wrapText="1"/>
    </xf>
    <xf numFmtId="166" fontId="30" fillId="30" borderId="10" xfId="0" applyNumberFormat="1" applyFont="1" applyFill="1" applyBorder="1" applyAlignment="1">
      <alignment horizontal="right" vertical="center" wrapText="1"/>
    </xf>
    <xf numFmtId="166" fontId="29" fillId="30" borderId="0" xfId="0" applyNumberFormat="1" applyFont="1" applyFill="1" applyAlignment="1">
      <alignment vertical="center" wrapText="1"/>
    </xf>
    <xf numFmtId="0" fontId="35" fillId="29" borderId="0" xfId="0" applyFont="1" applyFill="1" applyAlignment="1">
      <alignment vertical="center" wrapText="1"/>
    </xf>
    <xf numFmtId="166" fontId="35" fillId="29" borderId="0" xfId="0" applyNumberFormat="1" applyFont="1" applyFill="1" applyAlignment="1">
      <alignment vertical="center" wrapText="1"/>
    </xf>
    <xf numFmtId="0" fontId="29" fillId="0" borderId="10" xfId="105" applyFont="1" applyFill="1" applyBorder="1" applyAlignment="1">
      <alignment horizontal="left" vertical="center" wrapText="1"/>
      <protection/>
    </xf>
    <xf numFmtId="0" fontId="29" fillId="29" borderId="10" xfId="105" applyFont="1" applyFill="1" applyBorder="1" applyAlignment="1">
      <alignment horizontal="left" vertical="center" wrapText="1"/>
      <protection/>
    </xf>
    <xf numFmtId="167" fontId="30" fillId="29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left" vertical="center" wrapText="1"/>
      <protection/>
    </xf>
    <xf numFmtId="0" fontId="31" fillId="29" borderId="0" xfId="0" applyFont="1" applyFill="1" applyAlignment="1">
      <alignment vertical="center" wrapText="1"/>
    </xf>
    <xf numFmtId="49" fontId="30" fillId="29" borderId="0" xfId="0" applyNumberFormat="1" applyFont="1" applyFill="1" applyBorder="1" applyAlignment="1">
      <alignment horizontal="left" vertical="center" wrapText="1"/>
    </xf>
    <xf numFmtId="166" fontId="30" fillId="30" borderId="0" xfId="0" applyNumberFormat="1" applyFont="1" applyFill="1" applyBorder="1" applyAlignment="1">
      <alignment horizontal="right" vertical="center" wrapText="1"/>
    </xf>
    <xf numFmtId="166" fontId="30" fillId="0" borderId="0" xfId="0" applyNumberFormat="1" applyFont="1" applyFill="1" applyBorder="1" applyAlignment="1">
      <alignment horizontal="right" vertical="center" wrapText="1"/>
    </xf>
    <xf numFmtId="166" fontId="36" fillId="30" borderId="0" xfId="0" applyNumberFormat="1" applyFont="1" applyFill="1" applyBorder="1" applyAlignment="1">
      <alignment horizontal="right" vertical="center" wrapText="1"/>
    </xf>
    <xf numFmtId="166" fontId="31" fillId="30" borderId="10" xfId="0" applyNumberFormat="1" applyFont="1" applyFill="1" applyBorder="1" applyAlignment="1">
      <alignment horizontal="right" vertical="center" wrapText="1"/>
    </xf>
    <xf numFmtId="166" fontId="31" fillId="30" borderId="11" xfId="0" applyNumberFormat="1" applyFont="1" applyFill="1" applyBorder="1" applyAlignment="1">
      <alignment horizontal="right" vertical="center" wrapText="1"/>
    </xf>
    <xf numFmtId="49" fontId="31" fillId="29" borderId="10" xfId="0" applyNumberFormat="1" applyFont="1" applyFill="1" applyBorder="1" applyAlignment="1">
      <alignment horizontal="left" vertical="center" wrapText="1"/>
    </xf>
    <xf numFmtId="49" fontId="31" fillId="29" borderId="11" xfId="0" applyNumberFormat="1" applyFont="1" applyFill="1" applyBorder="1" applyAlignment="1">
      <alignment horizontal="left" vertical="center" wrapText="1"/>
    </xf>
    <xf numFmtId="49" fontId="30" fillId="31" borderId="10" xfId="0" applyNumberFormat="1" applyFont="1" applyFill="1" applyBorder="1" applyAlignment="1">
      <alignment horizontal="center" vertical="center" wrapText="1"/>
    </xf>
    <xf numFmtId="166" fontId="30" fillId="29" borderId="10" xfId="105" applyNumberFormat="1" applyFont="1" applyFill="1" applyBorder="1" applyAlignment="1">
      <alignment horizontal="right" vertical="center" wrapText="1"/>
      <protection/>
    </xf>
    <xf numFmtId="166" fontId="29" fillId="29" borderId="10" xfId="105" applyNumberFormat="1" applyFont="1" applyFill="1" applyBorder="1" applyAlignment="1">
      <alignment horizontal="right" vertical="center" wrapText="1"/>
      <protection/>
    </xf>
    <xf numFmtId="0" fontId="30" fillId="0" borderId="0" xfId="0" applyFont="1" applyAlignment="1">
      <alignment horizontal="center" vertical="center" wrapText="1"/>
    </xf>
    <xf numFmtId="0" fontId="29" fillId="29" borderId="0" xfId="0" applyFont="1" applyFill="1" applyBorder="1" applyAlignment="1">
      <alignment horizontal="right" wrapText="1"/>
    </xf>
    <xf numFmtId="0" fontId="30" fillId="29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</cellXfs>
  <cellStyles count="11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Accent" xfId="51"/>
    <cellStyle name="Accent 1" xfId="52"/>
    <cellStyle name="Accent 2" xfId="53"/>
    <cellStyle name="Accent 3" xfId="54"/>
    <cellStyle name="Bad" xfId="55"/>
    <cellStyle name="Error" xfId="56"/>
    <cellStyle name="Footnote" xfId="57"/>
    <cellStyle name="Good" xfId="58"/>
    <cellStyle name="Heading" xfId="59"/>
    <cellStyle name="Heading 1" xfId="60"/>
    <cellStyle name="Heading 2" xfId="61"/>
    <cellStyle name="Neutral" xfId="62"/>
    <cellStyle name="Note" xfId="63"/>
    <cellStyle name="Status" xfId="64"/>
    <cellStyle name="Text" xfId="65"/>
    <cellStyle name="Warning" xfId="66"/>
    <cellStyle name="Акцент1" xfId="67"/>
    <cellStyle name="Акцент1 2" xfId="68"/>
    <cellStyle name="Акцент2" xfId="69"/>
    <cellStyle name="Акцент2 2" xfId="70"/>
    <cellStyle name="Акцент3" xfId="71"/>
    <cellStyle name="Акцент3 2" xfId="72"/>
    <cellStyle name="Акцент4" xfId="73"/>
    <cellStyle name="Акцент4 2" xfId="74"/>
    <cellStyle name="Акцент5" xfId="75"/>
    <cellStyle name="Акцент5 2" xfId="76"/>
    <cellStyle name="Акцент6" xfId="77"/>
    <cellStyle name="Акцент6 2" xfId="78"/>
    <cellStyle name="Ввод " xfId="79"/>
    <cellStyle name="Ввод  2" xfId="80"/>
    <cellStyle name="Вывод" xfId="81"/>
    <cellStyle name="Вывод 2" xfId="82"/>
    <cellStyle name="Вычисление" xfId="83"/>
    <cellStyle name="Вычисление 2" xfId="84"/>
    <cellStyle name="Currency" xfId="85"/>
    <cellStyle name="Currency [0]" xfId="86"/>
    <cellStyle name="Денежный 2" xfId="87"/>
    <cellStyle name="Денежный 2 2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3" xfId="106"/>
    <cellStyle name="Обычный 3 2" xfId="107"/>
    <cellStyle name="Обычный 3 2 2" xfId="108"/>
    <cellStyle name="Обычный 3 3" xfId="109"/>
    <cellStyle name="Обычный 4" xfId="110"/>
    <cellStyle name="Обычный 4 2" xfId="111"/>
    <cellStyle name="Обычный 4 2 2" xfId="112"/>
    <cellStyle name="Обычный 4 3" xfId="113"/>
    <cellStyle name="Плохой" xfId="114"/>
    <cellStyle name="Плохой 2" xfId="115"/>
    <cellStyle name="Пояснение" xfId="116"/>
    <cellStyle name="Пояснение 2" xfId="117"/>
    <cellStyle name="Примечание" xfId="118"/>
    <cellStyle name="Примечание 2" xfId="119"/>
    <cellStyle name="Percent" xfId="120"/>
    <cellStyle name="Связанная ячейка" xfId="121"/>
    <cellStyle name="Связанная ячейка 2" xfId="122"/>
    <cellStyle name="Текст предупреждения" xfId="123"/>
    <cellStyle name="Текст предупреждения 2" xfId="124"/>
    <cellStyle name="Comma" xfId="125"/>
    <cellStyle name="Comma [0]" xfId="126"/>
    <cellStyle name="Финансовый 2" xfId="127"/>
    <cellStyle name="Финансовый 2 2" xfId="128"/>
    <cellStyle name="Хороший" xfId="129"/>
    <cellStyle name="Хороший 2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3"/>
  <sheetViews>
    <sheetView showGridLines="0" tabSelected="1" zoomScalePageLayoutView="0" workbookViewId="0" topLeftCell="A1">
      <selection activeCell="J12" sqref="J12"/>
    </sheetView>
  </sheetViews>
  <sheetFormatPr defaultColWidth="9.140625" defaultRowHeight="12.75" outlineLevelRow="7"/>
  <cols>
    <col min="1" max="1" width="51.7109375" style="1" customWidth="1"/>
    <col min="2" max="2" width="10.00390625" style="20" bestFit="1" customWidth="1"/>
    <col min="3" max="3" width="10.8515625" style="20" customWidth="1"/>
    <col min="4" max="4" width="10.00390625" style="1" bestFit="1" customWidth="1"/>
    <col min="5" max="5" width="10.8515625" style="2" customWidth="1"/>
    <col min="6" max="6" width="7.421875" style="1" customWidth="1"/>
    <col min="7" max="16384" width="9.140625" style="1" customWidth="1"/>
  </cols>
  <sheetData>
    <row r="2" spans="1:6" ht="11.25">
      <c r="A2" s="40" t="s">
        <v>93</v>
      </c>
      <c r="B2" s="41"/>
      <c r="C2" s="41"/>
      <c r="D2" s="41"/>
      <c r="E2" s="41"/>
      <c r="F2" s="41"/>
    </row>
    <row r="3" spans="1:6" ht="11.25">
      <c r="A3" s="38" t="s">
        <v>94</v>
      </c>
      <c r="B3" s="38"/>
      <c r="C3" s="38"/>
      <c r="D3" s="38"/>
      <c r="E3" s="38"/>
      <c r="F3" s="38"/>
    </row>
    <row r="4" spans="1:6" ht="11.25">
      <c r="A4" s="38" t="s">
        <v>165</v>
      </c>
      <c r="B4" s="38"/>
      <c r="C4" s="38"/>
      <c r="D4" s="38"/>
      <c r="E4" s="38"/>
      <c r="F4" s="38"/>
    </row>
    <row r="6" spans="1:6" ht="31.5">
      <c r="A6" s="3" t="s">
        <v>0</v>
      </c>
      <c r="B6" s="3" t="s">
        <v>134</v>
      </c>
      <c r="C6" s="3" t="s">
        <v>166</v>
      </c>
      <c r="D6" s="3" t="s">
        <v>1</v>
      </c>
      <c r="E6" s="35" t="s">
        <v>167</v>
      </c>
      <c r="F6" s="3" t="s">
        <v>2</v>
      </c>
    </row>
    <row r="7" spans="1:6" ht="12.75">
      <c r="A7" s="43"/>
      <c r="B7" s="43"/>
      <c r="C7" s="43"/>
      <c r="D7" s="43"/>
      <c r="E7" s="43"/>
      <c r="F7" s="43"/>
    </row>
    <row r="8" spans="1:6" s="7" customFormat="1" ht="10.5">
      <c r="A8" s="4" t="s">
        <v>3</v>
      </c>
      <c r="B8" s="5">
        <f>B9+B10+B11+B16+B19+B23+B30+B34+B35+B41+B42</f>
        <v>844206.9999999999</v>
      </c>
      <c r="C8" s="5">
        <f>C9+C10+C11+C16+C19+C22+C23+C30+C34+C35+C41+C42</f>
        <v>580122.5999999997</v>
      </c>
      <c r="D8" s="5">
        <f>C8/B8*100</f>
        <v>68.71805137839414</v>
      </c>
      <c r="E8" s="5">
        <f>E9+E10+E11+E16+E19+E22+E23+E30+E34+E35+E41+E42</f>
        <v>556702.2</v>
      </c>
      <c r="F8" s="5">
        <f>C8/E8*100</f>
        <v>104.20698894310097</v>
      </c>
    </row>
    <row r="9" spans="1:6" s="7" customFormat="1" ht="10.5" outlineLevel="2">
      <c r="A9" s="4" t="s">
        <v>4</v>
      </c>
      <c r="B9" s="36">
        <v>506606.1</v>
      </c>
      <c r="C9" s="5">
        <v>340312.8</v>
      </c>
      <c r="D9" s="5">
        <f aca="true" t="shared" si="0" ref="D9:D77">C9/B9*100</f>
        <v>67.17503006773902</v>
      </c>
      <c r="E9" s="5">
        <v>328942.8</v>
      </c>
      <c r="F9" s="5">
        <f aca="true" t="shared" si="1" ref="F9:F77">C9/E9*100</f>
        <v>103.45652800426093</v>
      </c>
    </row>
    <row r="10" spans="1:6" s="7" customFormat="1" ht="21" outlineLevel="1">
      <c r="A10" s="4" t="s">
        <v>5</v>
      </c>
      <c r="B10" s="36">
        <v>31794.1</v>
      </c>
      <c r="C10" s="5">
        <v>26773.6</v>
      </c>
      <c r="D10" s="5">
        <f t="shared" si="0"/>
        <v>84.20933443626333</v>
      </c>
      <c r="E10" s="5">
        <v>29400.6</v>
      </c>
      <c r="F10" s="5">
        <f t="shared" si="1"/>
        <v>91.06480820119317</v>
      </c>
    </row>
    <row r="11" spans="1:6" s="7" customFormat="1" ht="10.5" outlineLevel="1">
      <c r="A11" s="4" t="s">
        <v>6</v>
      </c>
      <c r="B11" s="5">
        <f>B12+B13+B14+B15</f>
        <v>76510</v>
      </c>
      <c r="C11" s="5">
        <f>C12+C13+C14+C15</f>
        <v>64047.799999999996</v>
      </c>
      <c r="D11" s="5">
        <f t="shared" si="0"/>
        <v>83.71167167690497</v>
      </c>
      <c r="E11" s="5">
        <f>E12+E13+E14+E15</f>
        <v>63714.8</v>
      </c>
      <c r="F11" s="5">
        <f t="shared" si="1"/>
        <v>100.52264152127918</v>
      </c>
    </row>
    <row r="12" spans="1:6" ht="22.5" outlineLevel="1">
      <c r="A12" s="8" t="s">
        <v>7</v>
      </c>
      <c r="B12" s="37">
        <v>10100</v>
      </c>
      <c r="C12" s="9">
        <v>6864</v>
      </c>
      <c r="D12" s="9">
        <f t="shared" si="0"/>
        <v>67.96039603960396</v>
      </c>
      <c r="E12" s="9">
        <v>7143.6</v>
      </c>
      <c r="F12" s="9">
        <f t="shared" si="1"/>
        <v>96.08600705526624</v>
      </c>
    </row>
    <row r="13" spans="1:6" ht="22.5" outlineLevel="2">
      <c r="A13" s="8" t="s">
        <v>8</v>
      </c>
      <c r="B13" s="37">
        <v>10</v>
      </c>
      <c r="C13" s="9">
        <v>-756.8</v>
      </c>
      <c r="D13" s="9" t="s">
        <v>162</v>
      </c>
      <c r="E13" s="9">
        <v>-624</v>
      </c>
      <c r="F13" s="9">
        <f t="shared" si="1"/>
        <v>121.28205128205127</v>
      </c>
    </row>
    <row r="14" spans="1:6" ht="11.25" outlineLevel="2">
      <c r="A14" s="8" t="s">
        <v>9</v>
      </c>
      <c r="B14" s="37">
        <v>50100</v>
      </c>
      <c r="C14" s="9">
        <v>49990.4</v>
      </c>
      <c r="D14" s="9">
        <f t="shared" si="0"/>
        <v>99.7812375249501</v>
      </c>
      <c r="E14" s="9">
        <v>47482.3</v>
      </c>
      <c r="F14" s="9">
        <f t="shared" si="1"/>
        <v>105.28217883295459</v>
      </c>
    </row>
    <row r="15" spans="1:6" ht="22.5" outlineLevel="2">
      <c r="A15" s="8" t="s">
        <v>10</v>
      </c>
      <c r="B15" s="37">
        <v>16300</v>
      </c>
      <c r="C15" s="9">
        <v>7950.2</v>
      </c>
      <c r="D15" s="9">
        <f t="shared" si="0"/>
        <v>48.774233128834354</v>
      </c>
      <c r="E15" s="9">
        <v>9712.9</v>
      </c>
      <c r="F15" s="9">
        <f t="shared" si="1"/>
        <v>81.8519700604351</v>
      </c>
    </row>
    <row r="16" spans="1:6" s="7" customFormat="1" ht="10.5" outlineLevel="1">
      <c r="A16" s="4" t="s">
        <v>11</v>
      </c>
      <c r="B16" s="5">
        <f>B17+B18</f>
        <v>76970</v>
      </c>
      <c r="C16" s="5">
        <f>C17+C18</f>
        <v>13949.599999999999</v>
      </c>
      <c r="D16" s="5">
        <f t="shared" si="0"/>
        <v>18.123424710926333</v>
      </c>
      <c r="E16" s="5">
        <f>E17+E18</f>
        <v>25931.4</v>
      </c>
      <c r="F16" s="5">
        <f t="shared" si="1"/>
        <v>53.794241730103266</v>
      </c>
    </row>
    <row r="17" spans="1:6" ht="11.25" outlineLevel="2">
      <c r="A17" s="8" t="s">
        <v>12</v>
      </c>
      <c r="B17" s="37">
        <v>14200</v>
      </c>
      <c r="C17" s="9">
        <v>-3560.2</v>
      </c>
      <c r="D17" s="9" t="s">
        <v>162</v>
      </c>
      <c r="E17" s="9">
        <v>870.2</v>
      </c>
      <c r="F17" s="9" t="s">
        <v>162</v>
      </c>
    </row>
    <row r="18" spans="1:6" ht="11.25" outlineLevel="2">
      <c r="A18" s="8" t="s">
        <v>13</v>
      </c>
      <c r="B18" s="37">
        <v>62770</v>
      </c>
      <c r="C18" s="9">
        <v>17509.8</v>
      </c>
      <c r="D18" s="9">
        <f t="shared" si="0"/>
        <v>27.89517285327386</v>
      </c>
      <c r="E18" s="9">
        <v>25061.2</v>
      </c>
      <c r="F18" s="9">
        <f t="shared" si="1"/>
        <v>69.8681627376183</v>
      </c>
    </row>
    <row r="19" spans="1:6" s="7" customFormat="1" ht="10.5" outlineLevel="1">
      <c r="A19" s="4" t="s">
        <v>14</v>
      </c>
      <c r="B19" s="5">
        <f>B20+B21</f>
        <v>9800</v>
      </c>
      <c r="C19" s="5">
        <f>C20+C21</f>
        <v>7463.5</v>
      </c>
      <c r="D19" s="5">
        <f t="shared" si="0"/>
        <v>76.15816326530613</v>
      </c>
      <c r="E19" s="5">
        <f>E20+E21</f>
        <v>7784.9</v>
      </c>
      <c r="F19" s="5">
        <f t="shared" si="1"/>
        <v>95.87149481688911</v>
      </c>
    </row>
    <row r="20" spans="1:6" ht="22.5" outlineLevel="2">
      <c r="A20" s="8" t="s">
        <v>15</v>
      </c>
      <c r="B20" s="37">
        <v>9750</v>
      </c>
      <c r="C20" s="9">
        <v>7438.5</v>
      </c>
      <c r="D20" s="9">
        <f t="shared" si="0"/>
        <v>76.29230769230769</v>
      </c>
      <c r="E20" s="9">
        <v>7699.9</v>
      </c>
      <c r="F20" s="9">
        <f t="shared" si="1"/>
        <v>96.60515071624307</v>
      </c>
    </row>
    <row r="21" spans="1:6" ht="22.5" outlineLevel="2">
      <c r="A21" s="8" t="s">
        <v>16</v>
      </c>
      <c r="B21" s="37">
        <v>50</v>
      </c>
      <c r="C21" s="9">
        <v>25</v>
      </c>
      <c r="D21" s="9">
        <f t="shared" si="0"/>
        <v>50</v>
      </c>
      <c r="E21" s="9">
        <v>85</v>
      </c>
      <c r="F21" s="9">
        <f t="shared" si="1"/>
        <v>29.411764705882355</v>
      </c>
    </row>
    <row r="22" spans="1:6" s="7" customFormat="1" ht="21" outlineLevel="2">
      <c r="A22" s="4" t="s">
        <v>99</v>
      </c>
      <c r="B22" s="36">
        <v>0</v>
      </c>
      <c r="C22" s="5">
        <v>1</v>
      </c>
      <c r="D22" s="5" t="s">
        <v>162</v>
      </c>
      <c r="E22" s="5">
        <v>-2.1</v>
      </c>
      <c r="F22" s="5" t="s">
        <v>162</v>
      </c>
    </row>
    <row r="23" spans="1:6" s="7" customFormat="1" ht="21" outlineLevel="1">
      <c r="A23" s="4" t="s">
        <v>17</v>
      </c>
      <c r="B23" s="5">
        <f>B24+B25+B26+B27+B28+B29</f>
        <v>109109.2</v>
      </c>
      <c r="C23" s="5">
        <f>C24+C25+C26+C27+C28+C29</f>
        <v>97189.79999999999</v>
      </c>
      <c r="D23" s="5">
        <f t="shared" si="0"/>
        <v>89.07571497178972</v>
      </c>
      <c r="E23" s="5">
        <f>E24+E25+E26+E27+E28+E29</f>
        <v>79827.1</v>
      </c>
      <c r="F23" s="5">
        <f t="shared" si="1"/>
        <v>121.75038301529177</v>
      </c>
    </row>
    <row r="24" spans="1:6" ht="56.25" outlineLevel="7">
      <c r="A24" s="11" t="s">
        <v>18</v>
      </c>
      <c r="B24" s="37">
        <v>75000</v>
      </c>
      <c r="C24" s="9">
        <v>68917.7</v>
      </c>
      <c r="D24" s="9">
        <f t="shared" si="0"/>
        <v>91.89026666666666</v>
      </c>
      <c r="E24" s="9">
        <v>52316.2</v>
      </c>
      <c r="F24" s="9">
        <f t="shared" si="1"/>
        <v>131.73300048550928</v>
      </c>
    </row>
    <row r="25" spans="1:6" ht="56.25" outlineLevel="7">
      <c r="A25" s="8" t="s">
        <v>19</v>
      </c>
      <c r="B25" s="37">
        <v>9000</v>
      </c>
      <c r="C25" s="9">
        <v>7213.5</v>
      </c>
      <c r="D25" s="9">
        <f t="shared" si="0"/>
        <v>80.15</v>
      </c>
      <c r="E25" s="9">
        <v>6941.8</v>
      </c>
      <c r="F25" s="9">
        <f t="shared" si="1"/>
        <v>103.91397043994353</v>
      </c>
    </row>
    <row r="26" spans="1:6" ht="45" outlineLevel="7">
      <c r="A26" s="8" t="s">
        <v>20</v>
      </c>
      <c r="B26" s="37">
        <v>989.2</v>
      </c>
      <c r="C26" s="9">
        <v>839.4</v>
      </c>
      <c r="D26" s="9">
        <f t="shared" si="0"/>
        <v>84.85644965628791</v>
      </c>
      <c r="E26" s="9">
        <v>697.3</v>
      </c>
      <c r="F26" s="9">
        <f t="shared" si="1"/>
        <v>120.37860318370859</v>
      </c>
    </row>
    <row r="27" spans="1:6" ht="22.5" outlineLevel="7">
      <c r="A27" s="8" t="s">
        <v>21</v>
      </c>
      <c r="B27" s="37">
        <v>7100</v>
      </c>
      <c r="C27" s="9">
        <v>5893</v>
      </c>
      <c r="D27" s="9">
        <f t="shared" si="0"/>
        <v>83</v>
      </c>
      <c r="E27" s="9">
        <v>6362.4</v>
      </c>
      <c r="F27" s="9">
        <f t="shared" si="1"/>
        <v>92.6222809002892</v>
      </c>
    </row>
    <row r="28" spans="1:6" ht="33.75" outlineLevel="7">
      <c r="A28" s="8" t="s">
        <v>22</v>
      </c>
      <c r="B28" s="37">
        <v>1300</v>
      </c>
      <c r="C28" s="9">
        <v>1232.4</v>
      </c>
      <c r="D28" s="9">
        <f t="shared" si="0"/>
        <v>94.80000000000001</v>
      </c>
      <c r="E28" s="9">
        <v>1298.8</v>
      </c>
      <c r="F28" s="9">
        <f t="shared" si="1"/>
        <v>94.88758854327072</v>
      </c>
    </row>
    <row r="29" spans="1:6" ht="56.25" outlineLevel="7">
      <c r="A29" s="8" t="s">
        <v>23</v>
      </c>
      <c r="B29" s="37">
        <v>15720</v>
      </c>
      <c r="C29" s="9">
        <v>13093.8</v>
      </c>
      <c r="D29" s="9">
        <f t="shared" si="0"/>
        <v>83.29389312977099</v>
      </c>
      <c r="E29" s="9">
        <v>12210.6</v>
      </c>
      <c r="F29" s="9">
        <f t="shared" si="1"/>
        <v>107.2330598005012</v>
      </c>
    </row>
    <row r="30" spans="1:6" s="7" customFormat="1" ht="10.5" outlineLevel="1">
      <c r="A30" s="4" t="s">
        <v>24</v>
      </c>
      <c r="B30" s="5">
        <f>B31+B32+B33</f>
        <v>3700</v>
      </c>
      <c r="C30" s="5">
        <f>C31+C32+C33</f>
        <v>2780.7000000000003</v>
      </c>
      <c r="D30" s="5">
        <f t="shared" si="0"/>
        <v>75.15405405405406</v>
      </c>
      <c r="E30" s="5">
        <f>E31+E32+E33</f>
        <v>708</v>
      </c>
      <c r="F30" s="5">
        <f t="shared" si="1"/>
        <v>392.75423728813564</v>
      </c>
    </row>
    <row r="31" spans="1:6" ht="22.5" outlineLevel="3">
      <c r="A31" s="8" t="s">
        <v>25</v>
      </c>
      <c r="B31" s="37">
        <v>2933.8</v>
      </c>
      <c r="C31" s="9">
        <v>2091.9</v>
      </c>
      <c r="D31" s="9">
        <f t="shared" si="0"/>
        <v>71.30342899993182</v>
      </c>
      <c r="E31" s="9">
        <v>403.7</v>
      </c>
      <c r="F31" s="9">
        <f t="shared" si="1"/>
        <v>518.1818181818182</v>
      </c>
    </row>
    <row r="32" spans="1:6" ht="11.25" outlineLevel="3">
      <c r="A32" s="8" t="s">
        <v>26</v>
      </c>
      <c r="B32" s="37">
        <v>290.7</v>
      </c>
      <c r="C32" s="9">
        <v>258.8</v>
      </c>
      <c r="D32" s="9">
        <f t="shared" si="0"/>
        <v>89.02648778809771</v>
      </c>
      <c r="E32" s="9">
        <v>36.2</v>
      </c>
      <c r="F32" s="9">
        <f t="shared" si="1"/>
        <v>714.9171270718232</v>
      </c>
    </row>
    <row r="33" spans="1:6" ht="11.25" outlineLevel="3">
      <c r="A33" s="8" t="s">
        <v>27</v>
      </c>
      <c r="B33" s="37">
        <v>475.5</v>
      </c>
      <c r="C33" s="9">
        <v>430</v>
      </c>
      <c r="D33" s="9">
        <f t="shared" si="0"/>
        <v>90.4311251314406</v>
      </c>
      <c r="E33" s="9">
        <v>268.1</v>
      </c>
      <c r="F33" s="9">
        <f t="shared" si="1"/>
        <v>160.38791495710555</v>
      </c>
    </row>
    <row r="34" spans="1:6" s="7" customFormat="1" ht="21" outlineLevel="1">
      <c r="A34" s="4" t="s">
        <v>28</v>
      </c>
      <c r="B34" s="36">
        <v>5617.4</v>
      </c>
      <c r="C34" s="5">
        <v>5217.2</v>
      </c>
      <c r="D34" s="5">
        <f t="shared" si="0"/>
        <v>92.87570762274362</v>
      </c>
      <c r="E34" s="5">
        <v>5913.1</v>
      </c>
      <c r="F34" s="5">
        <f t="shared" si="1"/>
        <v>88.23121543691126</v>
      </c>
    </row>
    <row r="35" spans="1:6" s="7" customFormat="1" ht="21" outlineLevel="1">
      <c r="A35" s="4" t="s">
        <v>29</v>
      </c>
      <c r="B35" s="5">
        <f>B36+B37+B38+B39+B40</f>
        <v>15500</v>
      </c>
      <c r="C35" s="5">
        <f>C36+C37+C38+C39+C40</f>
        <v>16209.6</v>
      </c>
      <c r="D35" s="5">
        <f t="shared" si="0"/>
        <v>104.57806451612903</v>
      </c>
      <c r="E35" s="5">
        <f>E36+E37+E38+E39+E40</f>
        <v>5879.9</v>
      </c>
      <c r="F35" s="5">
        <f t="shared" si="1"/>
        <v>275.6781577917992</v>
      </c>
    </row>
    <row r="36" spans="1:6" ht="67.5" outlineLevel="7">
      <c r="A36" s="12" t="s">
        <v>30</v>
      </c>
      <c r="B36" s="37">
        <v>8470</v>
      </c>
      <c r="C36" s="9">
        <v>8179.8</v>
      </c>
      <c r="D36" s="9">
        <f t="shared" si="0"/>
        <v>96.57378984651712</v>
      </c>
      <c r="E36" s="9">
        <v>2093</v>
      </c>
      <c r="F36" s="9">
        <f t="shared" si="1"/>
        <v>390.81700907787865</v>
      </c>
    </row>
    <row r="37" spans="1:6" ht="56.25" outlineLevel="7">
      <c r="A37" s="12" t="s">
        <v>31</v>
      </c>
      <c r="B37" s="37">
        <v>30</v>
      </c>
      <c r="C37" s="9">
        <v>31.1</v>
      </c>
      <c r="D37" s="9">
        <f t="shared" si="0"/>
        <v>103.66666666666666</v>
      </c>
      <c r="E37" s="9">
        <v>1.5</v>
      </c>
      <c r="F37" s="9">
        <f t="shared" si="1"/>
        <v>2073.3333333333335</v>
      </c>
    </row>
    <row r="38" spans="1:6" ht="33.75" outlineLevel="7">
      <c r="A38" s="13" t="s">
        <v>32</v>
      </c>
      <c r="B38" s="37">
        <v>5842.4</v>
      </c>
      <c r="C38" s="9">
        <v>6831.1</v>
      </c>
      <c r="D38" s="9">
        <f t="shared" si="0"/>
        <v>116.92283992879639</v>
      </c>
      <c r="E38" s="9">
        <v>3493.8</v>
      </c>
      <c r="F38" s="9">
        <f t="shared" si="1"/>
        <v>195.52063655618522</v>
      </c>
    </row>
    <row r="39" spans="1:6" ht="33.75" outlineLevel="7">
      <c r="A39" s="13" t="s">
        <v>161</v>
      </c>
      <c r="B39" s="37">
        <v>807.6</v>
      </c>
      <c r="C39" s="9">
        <v>807.6</v>
      </c>
      <c r="D39" s="9">
        <f t="shared" si="0"/>
        <v>100</v>
      </c>
      <c r="E39" s="9">
        <v>78.7</v>
      </c>
      <c r="F39" s="9">
        <f t="shared" si="1"/>
        <v>1026.1753494282084</v>
      </c>
    </row>
    <row r="40" spans="1:6" ht="56.25" outlineLevel="7">
      <c r="A40" s="8" t="s">
        <v>33</v>
      </c>
      <c r="B40" s="37">
        <v>350</v>
      </c>
      <c r="C40" s="9">
        <v>360</v>
      </c>
      <c r="D40" s="9">
        <f t="shared" si="0"/>
        <v>102.85714285714285</v>
      </c>
      <c r="E40" s="9">
        <v>212.9</v>
      </c>
      <c r="F40" s="9">
        <f t="shared" si="1"/>
        <v>169.0934711131987</v>
      </c>
    </row>
    <row r="41" spans="1:6" s="7" customFormat="1" ht="10.5" outlineLevel="1">
      <c r="A41" s="4" t="s">
        <v>34</v>
      </c>
      <c r="B41" s="36">
        <v>8500</v>
      </c>
      <c r="C41" s="5">
        <v>5875.6</v>
      </c>
      <c r="D41" s="5">
        <f t="shared" si="0"/>
        <v>69.12470588235294</v>
      </c>
      <c r="E41" s="5">
        <v>8551.7</v>
      </c>
      <c r="F41" s="5">
        <f t="shared" si="1"/>
        <v>68.70680683372896</v>
      </c>
    </row>
    <row r="42" spans="1:6" s="7" customFormat="1" ht="10.5" outlineLevel="1">
      <c r="A42" s="4" t="s">
        <v>35</v>
      </c>
      <c r="B42" s="5">
        <f>B43+B44+B45</f>
        <v>100.2</v>
      </c>
      <c r="C42" s="5">
        <f>C43+C44+C45</f>
        <v>301.4</v>
      </c>
      <c r="D42" s="5">
        <f t="shared" si="0"/>
        <v>300.7984031936127</v>
      </c>
      <c r="E42" s="5">
        <f>E43+E44+E45</f>
        <v>50.00000000000001</v>
      </c>
      <c r="F42" s="5">
        <f t="shared" si="1"/>
        <v>602.7999999999998</v>
      </c>
    </row>
    <row r="43" spans="1:6" ht="11.25" outlineLevel="7">
      <c r="A43" s="8" t="s">
        <v>36</v>
      </c>
      <c r="B43" s="9">
        <v>0</v>
      </c>
      <c r="C43" s="9">
        <v>1.2</v>
      </c>
      <c r="D43" s="9" t="s">
        <v>162</v>
      </c>
      <c r="E43" s="9">
        <v>-27.4</v>
      </c>
      <c r="F43" s="9" t="s">
        <v>162</v>
      </c>
    </row>
    <row r="44" spans="1:6" ht="11.25" outlineLevel="7">
      <c r="A44" s="8" t="s">
        <v>35</v>
      </c>
      <c r="B44" s="9">
        <v>0</v>
      </c>
      <c r="C44" s="9">
        <v>0</v>
      </c>
      <c r="D44" s="9" t="s">
        <v>162</v>
      </c>
      <c r="E44" s="9">
        <v>77.4</v>
      </c>
      <c r="F44" s="9">
        <f t="shared" si="1"/>
        <v>0</v>
      </c>
    </row>
    <row r="45" spans="1:6" ht="11.25" outlineLevel="7">
      <c r="A45" s="8" t="s">
        <v>98</v>
      </c>
      <c r="B45" s="9">
        <v>100.2</v>
      </c>
      <c r="C45" s="9">
        <v>300.2</v>
      </c>
      <c r="D45" s="9">
        <f t="shared" si="0"/>
        <v>299.6007984031936</v>
      </c>
      <c r="E45" s="9">
        <v>0</v>
      </c>
      <c r="F45" s="9" t="s">
        <v>162</v>
      </c>
    </row>
    <row r="46" spans="1:6" s="7" customFormat="1" ht="10.5">
      <c r="A46" s="4" t="s">
        <v>37</v>
      </c>
      <c r="B46" s="5">
        <f>B47+B117+B118</f>
        <v>1497319.0000000002</v>
      </c>
      <c r="C46" s="5">
        <f>C47+C117+C118</f>
        <v>1051625.1</v>
      </c>
      <c r="D46" s="5">
        <f t="shared" si="0"/>
        <v>70.2338713393739</v>
      </c>
      <c r="E46" s="5">
        <f>E47+E117+E118</f>
        <v>1194162.1999999997</v>
      </c>
      <c r="F46" s="5">
        <f t="shared" si="1"/>
        <v>88.06384090871411</v>
      </c>
    </row>
    <row r="47" spans="1:6" s="7" customFormat="1" ht="21" outlineLevel="1">
      <c r="A47" s="4" t="s">
        <v>38</v>
      </c>
      <c r="B47" s="5">
        <f>B48+B50+B86+B110</f>
        <v>1494133.7000000002</v>
      </c>
      <c r="C47" s="5">
        <f>C48+C50+C86+C110</f>
        <v>1052739.8</v>
      </c>
      <c r="D47" s="5">
        <f>C47/B47*100</f>
        <v>70.45820598250343</v>
      </c>
      <c r="E47" s="5">
        <f>E48+E50+E86+E110</f>
        <v>1200989.4999999998</v>
      </c>
      <c r="F47" s="5">
        <f>C47/E47*100</f>
        <v>87.6560369595238</v>
      </c>
    </row>
    <row r="48" spans="1:6" s="7" customFormat="1" ht="21" outlineLevel="1">
      <c r="A48" s="4" t="s">
        <v>170</v>
      </c>
      <c r="B48" s="5">
        <f>B49</f>
        <v>0</v>
      </c>
      <c r="C48" s="5">
        <f>C49</f>
        <v>0</v>
      </c>
      <c r="D48" s="5" t="s">
        <v>162</v>
      </c>
      <c r="E48" s="5">
        <f>E49</f>
        <v>101251</v>
      </c>
      <c r="F48" s="5">
        <f>C48/E48*100</f>
        <v>0</v>
      </c>
    </row>
    <row r="49" spans="1:6" ht="33.75" outlineLevel="1">
      <c r="A49" s="8" t="s">
        <v>171</v>
      </c>
      <c r="B49" s="9">
        <v>0</v>
      </c>
      <c r="C49" s="9">
        <v>0</v>
      </c>
      <c r="D49" s="9" t="s">
        <v>162</v>
      </c>
      <c r="E49" s="9">
        <v>101251</v>
      </c>
      <c r="F49" s="9">
        <f t="shared" si="1"/>
        <v>0</v>
      </c>
    </row>
    <row r="50" spans="1:6" s="7" customFormat="1" ht="21" outlineLevel="2">
      <c r="A50" s="4" t="s">
        <v>39</v>
      </c>
      <c r="B50" s="6">
        <f>B51+B52+B53+B54+B55+B56+B57+B58+B59+B60+B61+B62+B63+B64+B65+B66+B67+B68+B69+B70+B71+B72+B73+B74+B75+B76+B77+B78+B79+B80+B81+B82+B83+B84+B85</f>
        <v>634899.4000000001</v>
      </c>
      <c r="C50" s="6">
        <f>C51+C52+C53+C54+C55+C56+C57+C58+C59+C60+C61+C62+C63+C64+C65+C66+C67+C68+C69+C70+C71+C72+C73+C74+C75+C76+C77+C78+C79+C80+C81+C82+C83+C84+C85</f>
        <v>436501.79999999993</v>
      </c>
      <c r="D50" s="5">
        <f t="shared" si="0"/>
        <v>68.75133288832842</v>
      </c>
      <c r="E50" s="6">
        <f>E51+E52+E53+E54+E55+E56+E57+E58+E59+E60+E61+E62+E63+E64+E65+E66+E67+E68+E69+E70+E71+E72+E73+E74+E75+E76+E77+E78+E79+E80+E81+E82+E83+E84+E85</f>
        <v>544975.1999999998</v>
      </c>
      <c r="F50" s="5">
        <f t="shared" si="1"/>
        <v>80.0957181170813</v>
      </c>
    </row>
    <row r="51" spans="1:6" ht="11.25" outlineLevel="2">
      <c r="A51" s="8" t="s">
        <v>122</v>
      </c>
      <c r="B51" s="10">
        <v>140000</v>
      </c>
      <c r="C51" s="9">
        <v>127348.4</v>
      </c>
      <c r="D51" s="9">
        <f t="shared" si="0"/>
        <v>90.96314285714286</v>
      </c>
      <c r="E51" s="9">
        <v>183500</v>
      </c>
      <c r="F51" s="9">
        <f t="shared" si="1"/>
        <v>69.39967302452315</v>
      </c>
    </row>
    <row r="52" spans="1:6" ht="11.25" outlineLevel="2">
      <c r="A52" s="8" t="s">
        <v>101</v>
      </c>
      <c r="B52" s="9">
        <v>57954</v>
      </c>
      <c r="C52" s="9">
        <v>54592.2</v>
      </c>
      <c r="D52" s="9">
        <f t="shared" si="0"/>
        <v>94.19919246298788</v>
      </c>
      <c r="E52" s="9">
        <v>50183.4</v>
      </c>
      <c r="F52" s="9">
        <f t="shared" si="1"/>
        <v>108.78537524360645</v>
      </c>
    </row>
    <row r="53" spans="1:6" ht="22.5" outlineLevel="2">
      <c r="A53" s="14" t="s">
        <v>102</v>
      </c>
      <c r="B53" s="9">
        <v>8000</v>
      </c>
      <c r="C53" s="9">
        <v>7748.7</v>
      </c>
      <c r="D53" s="9">
        <f t="shared" si="0"/>
        <v>96.85874999999999</v>
      </c>
      <c r="E53" s="9">
        <v>6671.7</v>
      </c>
      <c r="F53" s="9">
        <f t="shared" si="1"/>
        <v>116.14281217680652</v>
      </c>
    </row>
    <row r="54" spans="1:6" ht="22.5" outlineLevel="2">
      <c r="A54" s="14" t="s">
        <v>135</v>
      </c>
      <c r="B54" s="9">
        <v>15969.1</v>
      </c>
      <c r="C54" s="9">
        <v>0</v>
      </c>
      <c r="D54" s="9">
        <f t="shared" si="0"/>
        <v>0</v>
      </c>
      <c r="E54" s="9">
        <v>0</v>
      </c>
      <c r="F54" s="9" t="s">
        <v>162</v>
      </c>
    </row>
    <row r="55" spans="1:6" ht="45" outlineLevel="2">
      <c r="A55" s="14" t="s">
        <v>150</v>
      </c>
      <c r="B55" s="9">
        <v>18245</v>
      </c>
      <c r="C55" s="9">
        <v>3513.9</v>
      </c>
      <c r="D55" s="9">
        <f t="shared" si="0"/>
        <v>19.259523157029324</v>
      </c>
      <c r="E55" s="9">
        <v>0</v>
      </c>
      <c r="F55" s="9" t="s">
        <v>162</v>
      </c>
    </row>
    <row r="56" spans="1:6" ht="56.25" outlineLevel="2">
      <c r="A56" s="14" t="s">
        <v>155</v>
      </c>
      <c r="B56" s="9">
        <v>18943.1</v>
      </c>
      <c r="C56" s="9">
        <v>18943.1</v>
      </c>
      <c r="D56" s="9">
        <f t="shared" si="0"/>
        <v>100</v>
      </c>
      <c r="E56" s="9">
        <v>49420.2</v>
      </c>
      <c r="F56" s="9">
        <f t="shared" si="1"/>
        <v>38.33068259537598</v>
      </c>
    </row>
    <row r="57" spans="1:6" ht="67.5" outlineLevel="2">
      <c r="A57" s="14" t="s">
        <v>172</v>
      </c>
      <c r="B57" s="9">
        <v>0</v>
      </c>
      <c r="C57" s="9">
        <v>0</v>
      </c>
      <c r="D57" s="9" t="s">
        <v>162</v>
      </c>
      <c r="E57" s="9">
        <v>4553.1</v>
      </c>
      <c r="F57" s="9">
        <f t="shared" si="1"/>
        <v>0</v>
      </c>
    </row>
    <row r="58" spans="1:6" ht="22.5" outlineLevel="2">
      <c r="A58" s="14" t="s">
        <v>163</v>
      </c>
      <c r="B58" s="9">
        <v>0</v>
      </c>
      <c r="C58" s="9">
        <v>0</v>
      </c>
      <c r="D58" s="9" t="s">
        <v>162</v>
      </c>
      <c r="E58" s="9">
        <v>8426.4</v>
      </c>
      <c r="F58" s="9">
        <f t="shared" si="1"/>
        <v>0</v>
      </c>
    </row>
    <row r="59" spans="1:6" ht="22.5" outlineLevel="2">
      <c r="A59" s="14" t="s">
        <v>156</v>
      </c>
      <c r="B59" s="9">
        <v>0</v>
      </c>
      <c r="C59" s="9">
        <v>0</v>
      </c>
      <c r="D59" s="9" t="s">
        <v>162</v>
      </c>
      <c r="E59" s="9">
        <v>162.9</v>
      </c>
      <c r="F59" s="9">
        <f t="shared" si="1"/>
        <v>0</v>
      </c>
    </row>
    <row r="60" spans="1:6" ht="45" outlineLevel="2">
      <c r="A60" s="14" t="s">
        <v>136</v>
      </c>
      <c r="B60" s="9">
        <v>34304.3</v>
      </c>
      <c r="C60" s="9">
        <v>0</v>
      </c>
      <c r="D60" s="9">
        <f t="shared" si="0"/>
        <v>0</v>
      </c>
      <c r="E60" s="9">
        <v>0</v>
      </c>
      <c r="F60" s="9" t="s">
        <v>162</v>
      </c>
    </row>
    <row r="61" spans="1:6" ht="22.5" outlineLevel="2">
      <c r="A61" s="14" t="s">
        <v>145</v>
      </c>
      <c r="B61" s="9">
        <v>0</v>
      </c>
      <c r="C61" s="9">
        <v>0</v>
      </c>
      <c r="D61" s="9" t="s">
        <v>162</v>
      </c>
      <c r="E61" s="9">
        <v>118902.4</v>
      </c>
      <c r="F61" s="9">
        <f t="shared" si="1"/>
        <v>0</v>
      </c>
    </row>
    <row r="62" spans="1:6" ht="45" outlineLevel="2">
      <c r="A62" s="14" t="s">
        <v>173</v>
      </c>
      <c r="B62" s="9">
        <v>0</v>
      </c>
      <c r="C62" s="9">
        <v>0</v>
      </c>
      <c r="D62" s="9" t="s">
        <v>162</v>
      </c>
      <c r="E62" s="9">
        <v>35455.9</v>
      </c>
      <c r="F62" s="9">
        <f t="shared" si="1"/>
        <v>0</v>
      </c>
    </row>
    <row r="63" spans="1:6" ht="45" outlineLevel="2">
      <c r="A63" s="14" t="s">
        <v>159</v>
      </c>
      <c r="B63" s="9">
        <v>1458.7</v>
      </c>
      <c r="C63" s="9">
        <v>1458.7</v>
      </c>
      <c r="D63" s="9">
        <f t="shared" si="0"/>
        <v>100</v>
      </c>
      <c r="E63" s="9">
        <v>0</v>
      </c>
      <c r="F63" s="9" t="s">
        <v>162</v>
      </c>
    </row>
    <row r="64" spans="1:6" ht="33.75" outlineLevel="2">
      <c r="A64" s="8" t="s">
        <v>95</v>
      </c>
      <c r="B64" s="9">
        <v>38445.9</v>
      </c>
      <c r="C64" s="9">
        <v>19940</v>
      </c>
      <c r="D64" s="9">
        <f t="shared" si="0"/>
        <v>51.86508834492104</v>
      </c>
      <c r="E64" s="9">
        <v>18182.1</v>
      </c>
      <c r="F64" s="9">
        <f t="shared" si="1"/>
        <v>109.66830014134781</v>
      </c>
    </row>
    <row r="65" spans="1:6" ht="33.75" outlineLevel="2">
      <c r="A65" s="8" t="s">
        <v>160</v>
      </c>
      <c r="B65" s="9">
        <v>2227.5</v>
      </c>
      <c r="C65" s="9">
        <v>2227.5</v>
      </c>
      <c r="D65" s="9">
        <f t="shared" si="0"/>
        <v>100</v>
      </c>
      <c r="E65" s="9">
        <v>0</v>
      </c>
      <c r="F65" s="9" t="s">
        <v>162</v>
      </c>
    </row>
    <row r="66" spans="1:6" ht="11.25" outlineLevel="2">
      <c r="A66" s="8" t="s">
        <v>143</v>
      </c>
      <c r="B66" s="9">
        <v>9617.9</v>
      </c>
      <c r="C66" s="9">
        <v>9617.9</v>
      </c>
      <c r="D66" s="9">
        <f t="shared" si="0"/>
        <v>100</v>
      </c>
      <c r="E66" s="9">
        <v>10253.3</v>
      </c>
      <c r="F66" s="9">
        <f t="shared" si="1"/>
        <v>93.8029707508802</v>
      </c>
    </row>
    <row r="67" spans="1:6" ht="11.25" outlineLevel="2">
      <c r="A67" s="8" t="s">
        <v>127</v>
      </c>
      <c r="B67" s="9">
        <v>460.9</v>
      </c>
      <c r="C67" s="9">
        <v>0</v>
      </c>
      <c r="D67" s="9">
        <f t="shared" si="0"/>
        <v>0</v>
      </c>
      <c r="E67" s="9">
        <v>0</v>
      </c>
      <c r="F67" s="9" t="s">
        <v>162</v>
      </c>
    </row>
    <row r="68" spans="1:6" ht="22.5" outlineLevel="2">
      <c r="A68" s="8" t="s">
        <v>168</v>
      </c>
      <c r="B68" s="9">
        <v>539.6</v>
      </c>
      <c r="C68" s="9">
        <v>0</v>
      </c>
      <c r="D68" s="9">
        <f t="shared" si="0"/>
        <v>0</v>
      </c>
      <c r="E68" s="9">
        <v>0</v>
      </c>
      <c r="F68" s="9" t="s">
        <v>162</v>
      </c>
    </row>
    <row r="69" spans="1:6" ht="11.25" outlineLevel="2">
      <c r="A69" s="8" t="s">
        <v>137</v>
      </c>
      <c r="B69" s="9">
        <v>30918</v>
      </c>
      <c r="C69" s="9">
        <v>0</v>
      </c>
      <c r="D69" s="9">
        <f t="shared" si="0"/>
        <v>0</v>
      </c>
      <c r="E69" s="9">
        <v>0</v>
      </c>
      <c r="F69" s="9" t="s">
        <v>162</v>
      </c>
    </row>
    <row r="70" spans="1:6" ht="11.25" outlineLevel="2">
      <c r="A70" s="8" t="s">
        <v>40</v>
      </c>
      <c r="B70" s="9">
        <v>32230</v>
      </c>
      <c r="C70" s="15">
        <v>15516.6</v>
      </c>
      <c r="D70" s="9">
        <f t="shared" si="0"/>
        <v>48.14334470989761</v>
      </c>
      <c r="E70" s="15">
        <v>31419.3</v>
      </c>
      <c r="F70" s="9">
        <f t="shared" si="1"/>
        <v>49.38556874277912</v>
      </c>
    </row>
    <row r="71" spans="1:6" ht="33.75" outlineLevel="2">
      <c r="A71" s="8" t="s">
        <v>146</v>
      </c>
      <c r="B71" s="9">
        <v>1400</v>
      </c>
      <c r="C71" s="15">
        <v>1400</v>
      </c>
      <c r="D71" s="9">
        <f t="shared" si="0"/>
        <v>100</v>
      </c>
      <c r="E71" s="15">
        <v>1400</v>
      </c>
      <c r="F71" s="9">
        <f t="shared" si="1"/>
        <v>100</v>
      </c>
    </row>
    <row r="72" spans="1:6" ht="33.75" outlineLevel="2">
      <c r="A72" s="8" t="s">
        <v>138</v>
      </c>
      <c r="B72" s="9">
        <v>26810.5</v>
      </c>
      <c r="C72" s="15">
        <v>16314</v>
      </c>
      <c r="D72" s="9">
        <f t="shared" si="0"/>
        <v>60.849294119841105</v>
      </c>
      <c r="E72" s="15">
        <v>0</v>
      </c>
      <c r="F72" s="9" t="s">
        <v>162</v>
      </c>
    </row>
    <row r="73" spans="1:6" ht="33.75" outlineLevel="7">
      <c r="A73" s="8" t="s">
        <v>103</v>
      </c>
      <c r="B73" s="9">
        <v>11223.8</v>
      </c>
      <c r="C73" s="9">
        <v>10565.6</v>
      </c>
      <c r="D73" s="9">
        <f t="shared" si="0"/>
        <v>94.13567597426898</v>
      </c>
      <c r="E73" s="9">
        <v>9062.2</v>
      </c>
      <c r="F73" s="9">
        <f t="shared" si="1"/>
        <v>116.589790558584</v>
      </c>
    </row>
    <row r="74" spans="1:6" ht="33.75" outlineLevel="7">
      <c r="A74" s="22" t="s">
        <v>147</v>
      </c>
      <c r="B74" s="9">
        <v>142</v>
      </c>
      <c r="C74" s="9">
        <v>142</v>
      </c>
      <c r="D74" s="9">
        <f t="shared" si="0"/>
        <v>100</v>
      </c>
      <c r="E74" s="9">
        <v>154.7</v>
      </c>
      <c r="F74" s="9">
        <f t="shared" si="1"/>
        <v>91.79056237879767</v>
      </c>
    </row>
    <row r="75" spans="1:6" ht="33.75" outlineLevel="7">
      <c r="A75" s="22" t="s">
        <v>157</v>
      </c>
      <c r="B75" s="9">
        <v>4996</v>
      </c>
      <c r="C75" s="9">
        <v>4996</v>
      </c>
      <c r="D75" s="9">
        <f t="shared" si="0"/>
        <v>100</v>
      </c>
      <c r="E75" s="9">
        <v>4147.1</v>
      </c>
      <c r="F75" s="9">
        <f t="shared" si="1"/>
        <v>120.46972583250945</v>
      </c>
    </row>
    <row r="76" spans="1:6" ht="22.5" outlineLevel="7">
      <c r="A76" s="8" t="s">
        <v>139</v>
      </c>
      <c r="B76" s="9">
        <v>97246</v>
      </c>
      <c r="C76" s="9">
        <v>72934.5</v>
      </c>
      <c r="D76" s="9">
        <f t="shared" si="0"/>
        <v>75</v>
      </c>
      <c r="E76" s="9">
        <v>0</v>
      </c>
      <c r="F76" s="9" t="s">
        <v>162</v>
      </c>
    </row>
    <row r="77" spans="1:6" ht="22.5" outlineLevel="7">
      <c r="A77" s="23" t="s">
        <v>96</v>
      </c>
      <c r="B77" s="9">
        <v>1867.4</v>
      </c>
      <c r="C77" s="9">
        <v>974.6</v>
      </c>
      <c r="D77" s="9">
        <f t="shared" si="0"/>
        <v>52.19021098854022</v>
      </c>
      <c r="E77" s="9">
        <v>241.8</v>
      </c>
      <c r="F77" s="9">
        <f t="shared" si="1"/>
        <v>403.06038047973533</v>
      </c>
    </row>
    <row r="78" spans="1:6" ht="56.25" outlineLevel="7">
      <c r="A78" s="8" t="s">
        <v>164</v>
      </c>
      <c r="B78" s="9">
        <v>27000</v>
      </c>
      <c r="C78" s="9">
        <v>27000</v>
      </c>
      <c r="D78" s="9">
        <f aca="true" t="shared" si="2" ref="D78:D119">C78/B78*100</f>
        <v>100</v>
      </c>
      <c r="E78" s="9">
        <v>0</v>
      </c>
      <c r="F78" s="9" t="s">
        <v>162</v>
      </c>
    </row>
    <row r="79" spans="1:6" ht="22.5" outlineLevel="7">
      <c r="A79" s="23" t="s">
        <v>140</v>
      </c>
      <c r="B79" s="9">
        <v>7555</v>
      </c>
      <c r="C79" s="9">
        <v>5016.6</v>
      </c>
      <c r="D79" s="9">
        <f t="shared" si="2"/>
        <v>66.4010589013898</v>
      </c>
      <c r="E79" s="9">
        <v>0</v>
      </c>
      <c r="F79" s="9" t="s">
        <v>162</v>
      </c>
    </row>
    <row r="80" spans="1:6" ht="33.75" outlineLevel="7">
      <c r="A80" s="23" t="s">
        <v>128</v>
      </c>
      <c r="B80" s="9">
        <v>1000</v>
      </c>
      <c r="C80" s="9">
        <v>1000</v>
      </c>
      <c r="D80" s="9">
        <f t="shared" si="2"/>
        <v>100</v>
      </c>
      <c r="E80" s="9">
        <v>1000</v>
      </c>
      <c r="F80" s="9">
        <f aca="true" t="shared" si="3" ref="F80:F119">C80/E80*100</f>
        <v>100</v>
      </c>
    </row>
    <row r="81" spans="1:6" ht="22.5" outlineLevel="7">
      <c r="A81" s="23" t="s">
        <v>97</v>
      </c>
      <c r="B81" s="9">
        <v>10000</v>
      </c>
      <c r="C81" s="9">
        <v>9762.3</v>
      </c>
      <c r="D81" s="9">
        <f t="shared" si="2"/>
        <v>97.62299999999999</v>
      </c>
      <c r="E81" s="9">
        <v>7568.7</v>
      </c>
      <c r="F81" s="9">
        <f t="shared" si="3"/>
        <v>128.98252011573982</v>
      </c>
    </row>
    <row r="82" spans="1:6" ht="22.5" outlineLevel="7">
      <c r="A82" s="23" t="s">
        <v>148</v>
      </c>
      <c r="B82" s="9">
        <v>5400</v>
      </c>
      <c r="C82" s="9">
        <v>5400</v>
      </c>
      <c r="D82" s="9">
        <f t="shared" si="2"/>
        <v>100</v>
      </c>
      <c r="E82" s="9">
        <v>0</v>
      </c>
      <c r="F82" s="9" t="s">
        <v>162</v>
      </c>
    </row>
    <row r="83" spans="1:6" ht="33.75" outlineLevel="7">
      <c r="A83" s="23" t="s">
        <v>104</v>
      </c>
      <c r="B83" s="9">
        <v>1000</v>
      </c>
      <c r="C83" s="9">
        <v>1000</v>
      </c>
      <c r="D83" s="9">
        <f t="shared" si="2"/>
        <v>100</v>
      </c>
      <c r="E83" s="9">
        <v>1000</v>
      </c>
      <c r="F83" s="9">
        <f t="shared" si="3"/>
        <v>100</v>
      </c>
    </row>
    <row r="84" spans="1:6" ht="11.25" outlineLevel="7">
      <c r="A84" s="23" t="s">
        <v>124</v>
      </c>
      <c r="B84" s="9">
        <v>15290.3</v>
      </c>
      <c r="C84" s="9">
        <v>8098.4</v>
      </c>
      <c r="D84" s="9">
        <f t="shared" si="2"/>
        <v>52.964297626599866</v>
      </c>
      <c r="E84" s="9">
        <v>3270</v>
      </c>
      <c r="F84" s="9">
        <f t="shared" si="3"/>
        <v>247.65749235474007</v>
      </c>
    </row>
    <row r="85" spans="1:6" ht="22.5" outlineLevel="7">
      <c r="A85" s="23" t="s">
        <v>149</v>
      </c>
      <c r="B85" s="9">
        <v>14654.4</v>
      </c>
      <c r="C85" s="9">
        <v>10990.8</v>
      </c>
      <c r="D85" s="9">
        <f t="shared" si="2"/>
        <v>75</v>
      </c>
      <c r="E85" s="9">
        <v>0</v>
      </c>
      <c r="F85" s="9" t="s">
        <v>162</v>
      </c>
    </row>
    <row r="86" spans="1:6" s="7" customFormat="1" ht="21" outlineLevel="2">
      <c r="A86" s="4" t="s">
        <v>41</v>
      </c>
      <c r="B86" s="6">
        <f>B87+B88+B89+B90+B91+B92+B93+B94+B95+B96+B97+B98+B99+B100+B101+B102+B103+B104+B105+B106+B107+B108+B109</f>
        <v>807558.2999999999</v>
      </c>
      <c r="C86" s="6">
        <f>C87+C88+C89+C90+C91+C92+C93+C94+C95+C96+C97+C98+C99+C100+C101+C102+C103+C104+C105+C106+C107+C108+C109</f>
        <v>575232.3</v>
      </c>
      <c r="D86" s="5">
        <f t="shared" si="2"/>
        <v>71.23105539253328</v>
      </c>
      <c r="E86" s="6">
        <f>E87+E88+E89+E90+E91+E92+E93+E94+E95+E96+E97+E98+E99+E100+E101+E102+E103+E104+E105+E106+E107+E108+E109</f>
        <v>524157.8</v>
      </c>
      <c r="F86" s="5">
        <f t="shared" si="3"/>
        <v>109.7441075950792</v>
      </c>
    </row>
    <row r="87" spans="1:6" ht="78.75" outlineLevel="2">
      <c r="A87" s="8" t="s">
        <v>151</v>
      </c>
      <c r="B87" s="9">
        <v>49125.4</v>
      </c>
      <c r="C87" s="10">
        <v>34220</v>
      </c>
      <c r="D87" s="9">
        <f t="shared" si="2"/>
        <v>69.65846588526506</v>
      </c>
      <c r="E87" s="10">
        <v>33400.5</v>
      </c>
      <c r="F87" s="9">
        <f t="shared" si="3"/>
        <v>102.45355608448976</v>
      </c>
    </row>
    <row r="88" spans="1:6" ht="22.5" outlineLevel="2">
      <c r="A88" s="8" t="s">
        <v>107</v>
      </c>
      <c r="B88" s="9">
        <v>660.1</v>
      </c>
      <c r="C88" s="10">
        <v>495</v>
      </c>
      <c r="D88" s="9">
        <f t="shared" si="2"/>
        <v>74.98863808513862</v>
      </c>
      <c r="E88" s="10">
        <v>458.4</v>
      </c>
      <c r="F88" s="9">
        <f t="shared" si="3"/>
        <v>107.98429319371728</v>
      </c>
    </row>
    <row r="89" spans="1:6" ht="22.5" outlineLevel="2">
      <c r="A89" s="8" t="s">
        <v>109</v>
      </c>
      <c r="B89" s="9">
        <v>3525.5</v>
      </c>
      <c r="C89" s="10">
        <v>2643.3</v>
      </c>
      <c r="D89" s="9">
        <f t="shared" si="2"/>
        <v>74.97659906396257</v>
      </c>
      <c r="E89" s="10">
        <v>2702</v>
      </c>
      <c r="F89" s="9">
        <f t="shared" si="3"/>
        <v>97.82753515914139</v>
      </c>
    </row>
    <row r="90" spans="1:6" ht="33.75" outlineLevel="7">
      <c r="A90" s="8" t="s">
        <v>116</v>
      </c>
      <c r="B90" s="9">
        <v>996.5</v>
      </c>
      <c r="C90" s="16">
        <v>747.4</v>
      </c>
      <c r="D90" s="9">
        <f t="shared" si="2"/>
        <v>75.00250878073255</v>
      </c>
      <c r="E90" s="16">
        <v>677.7</v>
      </c>
      <c r="F90" s="9">
        <f t="shared" si="3"/>
        <v>110.28478677881066</v>
      </c>
    </row>
    <row r="91" spans="1:6" ht="45" outlineLevel="3">
      <c r="A91" s="8" t="s">
        <v>117</v>
      </c>
      <c r="B91" s="9">
        <v>595.8</v>
      </c>
      <c r="C91" s="10">
        <v>445.8</v>
      </c>
      <c r="D91" s="9">
        <f t="shared" si="2"/>
        <v>74.82376636455187</v>
      </c>
      <c r="E91" s="10">
        <v>443.4</v>
      </c>
      <c r="F91" s="9">
        <f t="shared" si="3"/>
        <v>100.54127198917458</v>
      </c>
    </row>
    <row r="92" spans="1:6" ht="45" outlineLevel="3">
      <c r="A92" s="11" t="s">
        <v>129</v>
      </c>
      <c r="B92" s="9">
        <v>389.7</v>
      </c>
      <c r="C92" s="10">
        <v>389.7</v>
      </c>
      <c r="D92" s="9">
        <f t="shared" si="2"/>
        <v>100</v>
      </c>
      <c r="E92" s="10">
        <v>389.7</v>
      </c>
      <c r="F92" s="9">
        <f t="shared" si="3"/>
        <v>100</v>
      </c>
    </row>
    <row r="93" spans="1:6" ht="56.25" outlineLevel="2">
      <c r="A93" s="8" t="s">
        <v>108</v>
      </c>
      <c r="B93" s="9">
        <v>772.4</v>
      </c>
      <c r="C93" s="10">
        <v>579.3</v>
      </c>
      <c r="D93" s="9">
        <f t="shared" si="2"/>
        <v>75</v>
      </c>
      <c r="E93" s="10">
        <v>536.4</v>
      </c>
      <c r="F93" s="9">
        <f t="shared" si="3"/>
        <v>107.99776286353466</v>
      </c>
    </row>
    <row r="94" spans="1:6" ht="33.75" outlineLevel="2">
      <c r="A94" s="8" t="s">
        <v>111</v>
      </c>
      <c r="B94" s="9">
        <v>198714.9</v>
      </c>
      <c r="C94" s="10">
        <v>125015.6</v>
      </c>
      <c r="D94" s="9">
        <f t="shared" si="2"/>
        <v>62.91204132151138</v>
      </c>
      <c r="E94" s="10">
        <v>116449.5</v>
      </c>
      <c r="F94" s="9">
        <f t="shared" si="3"/>
        <v>107.35606421667762</v>
      </c>
    </row>
    <row r="95" spans="1:6" ht="45" outlineLevel="2">
      <c r="A95" s="14" t="s">
        <v>112</v>
      </c>
      <c r="B95" s="10">
        <v>446349.7</v>
      </c>
      <c r="C95" s="10">
        <v>341418.9</v>
      </c>
      <c r="D95" s="9">
        <f t="shared" si="2"/>
        <v>76.49134747934187</v>
      </c>
      <c r="E95" s="10">
        <v>301372.1</v>
      </c>
      <c r="F95" s="9">
        <f t="shared" si="3"/>
        <v>113.28815772926559</v>
      </c>
    </row>
    <row r="96" spans="1:6" ht="33.75" outlineLevel="2">
      <c r="A96" s="8" t="s">
        <v>110</v>
      </c>
      <c r="B96" s="9">
        <v>19666.6</v>
      </c>
      <c r="C96" s="10">
        <v>9603.4</v>
      </c>
      <c r="D96" s="9">
        <f t="shared" si="2"/>
        <v>48.8310129864847</v>
      </c>
      <c r="E96" s="10">
        <v>11788.7</v>
      </c>
      <c r="F96" s="9">
        <f t="shared" si="3"/>
        <v>81.46275670769465</v>
      </c>
    </row>
    <row r="97" spans="1:6" ht="56.25" outlineLevel="2">
      <c r="A97" s="11" t="s">
        <v>152</v>
      </c>
      <c r="B97" s="9">
        <v>4132.8</v>
      </c>
      <c r="C97" s="10">
        <v>2620</v>
      </c>
      <c r="D97" s="9">
        <f t="shared" si="2"/>
        <v>63.39527680991095</v>
      </c>
      <c r="E97" s="10">
        <v>2780</v>
      </c>
      <c r="F97" s="9">
        <f t="shared" si="3"/>
        <v>94.24460431654677</v>
      </c>
    </row>
    <row r="98" spans="1:6" ht="56.25" outlineLevel="2">
      <c r="A98" s="11" t="s">
        <v>114</v>
      </c>
      <c r="B98" s="9">
        <v>158.7</v>
      </c>
      <c r="C98" s="10">
        <v>51</v>
      </c>
      <c r="D98" s="9">
        <f t="shared" si="2"/>
        <v>32.136105860113425</v>
      </c>
      <c r="E98" s="10">
        <v>56</v>
      </c>
      <c r="F98" s="9">
        <f t="shared" si="3"/>
        <v>91.07142857142857</v>
      </c>
    </row>
    <row r="99" spans="1:6" ht="56.25" outlineLevel="2">
      <c r="A99" s="11" t="s">
        <v>115</v>
      </c>
      <c r="B99" s="9">
        <v>865.7</v>
      </c>
      <c r="C99" s="10">
        <v>599.1</v>
      </c>
      <c r="D99" s="9">
        <f t="shared" si="2"/>
        <v>69.2041122790805</v>
      </c>
      <c r="E99" s="10">
        <v>617.4</v>
      </c>
      <c r="F99" s="9">
        <f t="shared" si="3"/>
        <v>97.03595724003888</v>
      </c>
    </row>
    <row r="100" spans="1:6" ht="45" outlineLevel="2">
      <c r="A100" s="11" t="s">
        <v>106</v>
      </c>
      <c r="B100" s="9">
        <v>18220.8</v>
      </c>
      <c r="C100" s="10">
        <v>17181</v>
      </c>
      <c r="D100" s="9">
        <f t="shared" si="2"/>
        <v>94.29333508956796</v>
      </c>
      <c r="E100" s="10">
        <v>9567.2</v>
      </c>
      <c r="F100" s="9">
        <f t="shared" si="3"/>
        <v>179.58232293670036</v>
      </c>
    </row>
    <row r="101" spans="1:6" ht="45" outlineLevel="2">
      <c r="A101" s="11" t="s">
        <v>130</v>
      </c>
      <c r="B101" s="9">
        <v>220</v>
      </c>
      <c r="C101" s="10">
        <v>220</v>
      </c>
      <c r="D101" s="9">
        <f t="shared" si="2"/>
        <v>100</v>
      </c>
      <c r="E101" s="10">
        <v>220</v>
      </c>
      <c r="F101" s="9">
        <f t="shared" si="3"/>
        <v>100</v>
      </c>
    </row>
    <row r="102" spans="1:6" ht="33.75" outlineLevel="2">
      <c r="A102" s="8" t="s">
        <v>113</v>
      </c>
      <c r="B102" s="9">
        <v>25885</v>
      </c>
      <c r="C102" s="10">
        <v>18128.8</v>
      </c>
      <c r="D102" s="9">
        <f t="shared" si="2"/>
        <v>70.03592814371257</v>
      </c>
      <c r="E102" s="10">
        <v>19598.5</v>
      </c>
      <c r="F102" s="9">
        <f t="shared" si="3"/>
        <v>92.50095670587034</v>
      </c>
    </row>
    <row r="103" spans="1:6" ht="56.25" outlineLevel="2">
      <c r="A103" s="11" t="s">
        <v>153</v>
      </c>
      <c r="B103" s="9">
        <v>721.1</v>
      </c>
      <c r="C103" s="10">
        <v>177.3</v>
      </c>
      <c r="D103" s="9">
        <f t="shared" si="2"/>
        <v>24.587435861877687</v>
      </c>
      <c r="E103" s="10">
        <v>139.2</v>
      </c>
      <c r="F103" s="9">
        <f t="shared" si="3"/>
        <v>127.37068965517244</v>
      </c>
    </row>
    <row r="104" spans="1:6" ht="45" outlineLevel="2">
      <c r="A104" s="11" t="s">
        <v>141</v>
      </c>
      <c r="B104" s="9">
        <v>16.5</v>
      </c>
      <c r="C104" s="10">
        <v>16.5</v>
      </c>
      <c r="D104" s="9">
        <f t="shared" si="2"/>
        <v>100</v>
      </c>
      <c r="E104" s="10">
        <v>0</v>
      </c>
      <c r="F104" s="9" t="s">
        <v>162</v>
      </c>
    </row>
    <row r="105" spans="1:6" ht="67.5" outlineLevel="2">
      <c r="A105" s="8" t="s">
        <v>118</v>
      </c>
      <c r="B105" s="9">
        <v>18571.7</v>
      </c>
      <c r="C105" s="10">
        <v>10850</v>
      </c>
      <c r="D105" s="9">
        <f t="shared" si="2"/>
        <v>58.422223059816815</v>
      </c>
      <c r="E105" s="10">
        <v>11200</v>
      </c>
      <c r="F105" s="9">
        <f t="shared" si="3"/>
        <v>96.875</v>
      </c>
    </row>
    <row r="106" spans="1:6" ht="45" outlineLevel="2">
      <c r="A106" s="8" t="s">
        <v>119</v>
      </c>
      <c r="B106" s="9">
        <v>9024.6</v>
      </c>
      <c r="C106" s="10">
        <v>4900</v>
      </c>
      <c r="D106" s="9">
        <f t="shared" si="2"/>
        <v>54.2960352813421</v>
      </c>
      <c r="E106" s="10">
        <v>5200</v>
      </c>
      <c r="F106" s="9">
        <f t="shared" si="3"/>
        <v>94.23076923076923</v>
      </c>
    </row>
    <row r="107" spans="1:6" ht="45" outlineLevel="2">
      <c r="A107" s="11" t="s">
        <v>120</v>
      </c>
      <c r="B107" s="9">
        <v>5319.4</v>
      </c>
      <c r="C107" s="10">
        <v>2300</v>
      </c>
      <c r="D107" s="9">
        <f t="shared" si="2"/>
        <v>43.23795916832726</v>
      </c>
      <c r="E107" s="10">
        <v>3600</v>
      </c>
      <c r="F107" s="9">
        <f t="shared" si="3"/>
        <v>63.888888888888886</v>
      </c>
    </row>
    <row r="108" spans="1:6" ht="33.75" outlineLevel="2">
      <c r="A108" s="8" t="s">
        <v>86</v>
      </c>
      <c r="B108" s="9">
        <v>114</v>
      </c>
      <c r="C108" s="10">
        <v>0</v>
      </c>
      <c r="D108" s="9">
        <f t="shared" si="2"/>
        <v>0</v>
      </c>
      <c r="E108" s="10">
        <v>690.8</v>
      </c>
      <c r="F108" s="9">
        <f t="shared" si="3"/>
        <v>0</v>
      </c>
    </row>
    <row r="109" spans="1:6" ht="78.75" outlineLevel="2">
      <c r="A109" s="8" t="s">
        <v>105</v>
      </c>
      <c r="B109" s="9">
        <v>3511.4</v>
      </c>
      <c r="C109" s="10">
        <v>2630.2</v>
      </c>
      <c r="D109" s="9">
        <f t="shared" si="2"/>
        <v>74.90459645725352</v>
      </c>
      <c r="E109" s="10">
        <v>2270.3</v>
      </c>
      <c r="F109" s="9">
        <f t="shared" si="3"/>
        <v>115.85253050257674</v>
      </c>
    </row>
    <row r="110" spans="1:6" s="7" customFormat="1" ht="10.5" outlineLevel="2">
      <c r="A110" s="24" t="s">
        <v>42</v>
      </c>
      <c r="B110" s="5">
        <f>B111+B112+B113+B114+B115+B116</f>
        <v>51676</v>
      </c>
      <c r="C110" s="5">
        <f>C111+C112+C113+C114+C115+C116</f>
        <v>41005.7</v>
      </c>
      <c r="D110" s="5">
        <f t="shared" si="2"/>
        <v>79.35153649663286</v>
      </c>
      <c r="E110" s="5">
        <f>E111+E112+E113+E114+E115+E116</f>
        <v>30605.499999999996</v>
      </c>
      <c r="F110" s="5">
        <f t="shared" si="3"/>
        <v>133.98147391808664</v>
      </c>
    </row>
    <row r="111" spans="1:6" ht="45" outlineLevel="2">
      <c r="A111" s="11" t="s">
        <v>142</v>
      </c>
      <c r="B111" s="9">
        <v>2235.9</v>
      </c>
      <c r="C111" s="9">
        <v>1742.5</v>
      </c>
      <c r="D111" s="9">
        <f t="shared" si="2"/>
        <v>77.93282347153271</v>
      </c>
      <c r="E111" s="9">
        <v>0</v>
      </c>
      <c r="F111" s="9" t="s">
        <v>162</v>
      </c>
    </row>
    <row r="112" spans="1:6" ht="67.5" outlineLevel="2">
      <c r="A112" s="11" t="s">
        <v>154</v>
      </c>
      <c r="B112" s="9">
        <v>38332.7</v>
      </c>
      <c r="C112" s="9">
        <v>28605.4</v>
      </c>
      <c r="D112" s="9">
        <f t="shared" si="2"/>
        <v>74.62401552721307</v>
      </c>
      <c r="E112" s="9">
        <v>27939.6</v>
      </c>
      <c r="F112" s="9">
        <f t="shared" si="3"/>
        <v>102.38299760912828</v>
      </c>
    </row>
    <row r="113" spans="1:6" ht="11.25" outlineLevel="2">
      <c r="A113" s="25" t="s">
        <v>123</v>
      </c>
      <c r="B113" s="9">
        <v>153.1</v>
      </c>
      <c r="C113" s="9">
        <v>153.1</v>
      </c>
      <c r="D113" s="9">
        <f t="shared" si="2"/>
        <v>100</v>
      </c>
      <c r="E113" s="9">
        <v>204.1</v>
      </c>
      <c r="F113" s="9">
        <f t="shared" si="3"/>
        <v>75.01224889759922</v>
      </c>
    </row>
    <row r="114" spans="1:6" ht="22.5" outlineLevel="2">
      <c r="A114" s="25" t="s">
        <v>169</v>
      </c>
      <c r="B114" s="9">
        <v>1391</v>
      </c>
      <c r="C114" s="9">
        <v>1391</v>
      </c>
      <c r="D114" s="9">
        <f t="shared" si="2"/>
        <v>100</v>
      </c>
      <c r="E114" s="9">
        <v>1426.3</v>
      </c>
      <c r="F114" s="9">
        <f t="shared" si="3"/>
        <v>97.52506485311646</v>
      </c>
    </row>
    <row r="115" spans="1:6" ht="33.75" outlineLevel="2">
      <c r="A115" s="11" t="s">
        <v>121</v>
      </c>
      <c r="B115" s="10">
        <v>75.5</v>
      </c>
      <c r="C115" s="9">
        <v>49.5</v>
      </c>
      <c r="D115" s="9">
        <f t="shared" si="2"/>
        <v>65.56291390728477</v>
      </c>
      <c r="E115" s="9">
        <v>17.5</v>
      </c>
      <c r="F115" s="9">
        <f t="shared" si="3"/>
        <v>282.8571428571429</v>
      </c>
    </row>
    <row r="116" spans="1:6" ht="11.25" outlineLevel="2">
      <c r="A116" s="11" t="s">
        <v>144</v>
      </c>
      <c r="B116" s="10">
        <v>9487.8</v>
      </c>
      <c r="C116" s="9">
        <v>9064.2</v>
      </c>
      <c r="D116" s="9">
        <f t="shared" si="2"/>
        <v>95.53531904129515</v>
      </c>
      <c r="E116" s="9">
        <v>1018</v>
      </c>
      <c r="F116" s="9">
        <f t="shared" si="3"/>
        <v>890.392927308448</v>
      </c>
    </row>
    <row r="117" spans="1:6" s="7" customFormat="1" ht="10.5" outlineLevel="2">
      <c r="A117" s="24" t="s">
        <v>43</v>
      </c>
      <c r="B117" s="17">
        <v>3185.3</v>
      </c>
      <c r="C117" s="17">
        <v>2028.1</v>
      </c>
      <c r="D117" s="5">
        <f t="shared" si="2"/>
        <v>63.670611873292934</v>
      </c>
      <c r="E117" s="17">
        <v>551</v>
      </c>
      <c r="F117" s="5">
        <f t="shared" si="3"/>
        <v>368.07622504537204</v>
      </c>
    </row>
    <row r="118" spans="1:6" s="7" customFormat="1" ht="31.5" outlineLevel="1">
      <c r="A118" s="4" t="s">
        <v>44</v>
      </c>
      <c r="B118" s="17">
        <v>0</v>
      </c>
      <c r="C118" s="17">
        <v>-3142.8</v>
      </c>
      <c r="D118" s="5" t="s">
        <v>162</v>
      </c>
      <c r="E118" s="17">
        <v>-7378.3</v>
      </c>
      <c r="F118" s="5">
        <f t="shared" si="3"/>
        <v>42.59517775097245</v>
      </c>
    </row>
    <row r="119" spans="1:6" s="7" customFormat="1" ht="10.5">
      <c r="A119" s="4" t="s">
        <v>45</v>
      </c>
      <c r="B119" s="17">
        <f>B8+B46</f>
        <v>2341526</v>
      </c>
      <c r="C119" s="17">
        <f>C8+C46</f>
        <v>1631747.6999999997</v>
      </c>
      <c r="D119" s="5">
        <f t="shared" si="2"/>
        <v>69.68736200238646</v>
      </c>
      <c r="E119" s="17">
        <f>E8+E46</f>
        <v>1750864.3999999997</v>
      </c>
      <c r="F119" s="5">
        <f t="shared" si="3"/>
        <v>93.19669187402519</v>
      </c>
    </row>
    <row r="120" spans="1:6" s="7" customFormat="1" ht="12.75">
      <c r="A120" s="42"/>
      <c r="B120" s="42"/>
      <c r="C120" s="42"/>
      <c r="D120" s="42"/>
      <c r="E120" s="42"/>
      <c r="F120" s="42"/>
    </row>
    <row r="121" spans="1:6" s="7" customFormat="1" ht="10.5" outlineLevel="3">
      <c r="A121" s="4" t="s">
        <v>46</v>
      </c>
      <c r="B121" s="18">
        <f>B122+B124+B126+B128+B130+B132+B133+B134</f>
        <v>263874.8</v>
      </c>
      <c r="C121" s="18">
        <f>C122+C124+C126+C128+C130+C132+C133+C134</f>
        <v>169309.8</v>
      </c>
      <c r="D121" s="18">
        <f>C121/B121*100</f>
        <v>64.1629287828925</v>
      </c>
      <c r="E121" s="18">
        <f>E122+E124+E126+E128+E130+E132+E133+E134</f>
        <v>188826.7</v>
      </c>
      <c r="F121" s="18">
        <f>C121/E121*100</f>
        <v>89.66412059311526</v>
      </c>
    </row>
    <row r="122" spans="1:6" ht="22.5" outlineLevel="3">
      <c r="A122" s="8" t="s">
        <v>47</v>
      </c>
      <c r="B122" s="16">
        <v>2324.6</v>
      </c>
      <c r="C122" s="16">
        <v>1738.9</v>
      </c>
      <c r="D122" s="16">
        <f aca="true" t="shared" si="4" ref="D122:D185">C122/B122*100</f>
        <v>74.80426740084316</v>
      </c>
      <c r="E122" s="16">
        <v>1360.7</v>
      </c>
      <c r="F122" s="16">
        <f aca="true" t="shared" si="5" ref="F122:F185">C122/E122*100</f>
        <v>127.79451752774307</v>
      </c>
    </row>
    <row r="123" spans="1:6" s="26" customFormat="1" ht="11.25" outlineLevel="3">
      <c r="A123" s="33" t="s">
        <v>48</v>
      </c>
      <c r="B123" s="31">
        <v>2324.5</v>
      </c>
      <c r="C123" s="31">
        <v>1738.8</v>
      </c>
      <c r="D123" s="31">
        <f t="shared" si="4"/>
        <v>74.80318348031835</v>
      </c>
      <c r="E123" s="31">
        <v>1360.7</v>
      </c>
      <c r="F123" s="31">
        <f t="shared" si="5"/>
        <v>127.78716836922173</v>
      </c>
    </row>
    <row r="124" spans="1:6" ht="33.75" outlineLevel="3">
      <c r="A124" s="8" t="s">
        <v>49</v>
      </c>
      <c r="B124" s="16">
        <v>2353.6</v>
      </c>
      <c r="C124" s="16">
        <v>1550.2</v>
      </c>
      <c r="D124" s="16">
        <f t="shared" si="4"/>
        <v>65.86505778382053</v>
      </c>
      <c r="E124" s="16">
        <v>1448.7</v>
      </c>
      <c r="F124" s="16">
        <f t="shared" si="5"/>
        <v>107.00628149375302</v>
      </c>
    </row>
    <row r="125" spans="1:6" s="26" customFormat="1" ht="11.25" outlineLevel="3">
      <c r="A125" s="33" t="s">
        <v>48</v>
      </c>
      <c r="B125" s="31">
        <v>1993.9</v>
      </c>
      <c r="C125" s="31">
        <v>1392.8</v>
      </c>
      <c r="D125" s="31">
        <f t="shared" si="4"/>
        <v>69.85305180801444</v>
      </c>
      <c r="E125" s="31">
        <v>1238.1</v>
      </c>
      <c r="F125" s="31">
        <f t="shared" si="5"/>
        <v>112.49495194249252</v>
      </c>
    </row>
    <row r="126" spans="1:6" ht="33.75" outlineLevel="3">
      <c r="A126" s="8" t="s">
        <v>50</v>
      </c>
      <c r="B126" s="16">
        <v>65772.2</v>
      </c>
      <c r="C126" s="16">
        <v>42974.9</v>
      </c>
      <c r="D126" s="16">
        <f t="shared" si="4"/>
        <v>65.33900340873501</v>
      </c>
      <c r="E126" s="16">
        <v>46203.1</v>
      </c>
      <c r="F126" s="16">
        <f t="shared" si="5"/>
        <v>93.01302293569047</v>
      </c>
    </row>
    <row r="127" spans="1:6" s="26" customFormat="1" ht="11.25" outlineLevel="3">
      <c r="A127" s="33" t="s">
        <v>48</v>
      </c>
      <c r="B127" s="31">
        <v>61315.3</v>
      </c>
      <c r="C127" s="31">
        <v>39939.8</v>
      </c>
      <c r="D127" s="31">
        <f t="shared" si="4"/>
        <v>65.13839123350942</v>
      </c>
      <c r="E127" s="31">
        <v>43060.2</v>
      </c>
      <c r="F127" s="31">
        <f t="shared" si="5"/>
        <v>92.75340105248003</v>
      </c>
    </row>
    <row r="128" spans="1:6" s="26" customFormat="1" ht="11.25" outlineLevel="3">
      <c r="A128" s="8" t="s">
        <v>51</v>
      </c>
      <c r="B128" s="16">
        <v>114</v>
      </c>
      <c r="C128" s="16">
        <v>0</v>
      </c>
      <c r="D128" s="16">
        <f t="shared" si="4"/>
        <v>0</v>
      </c>
      <c r="E128" s="16">
        <v>690.8</v>
      </c>
      <c r="F128" s="16">
        <f t="shared" si="5"/>
        <v>0</v>
      </c>
    </row>
    <row r="129" spans="1:6" s="26" customFormat="1" ht="11.25" outlineLevel="3">
      <c r="A129" s="33" t="s">
        <v>48</v>
      </c>
      <c r="B129" s="31">
        <v>48</v>
      </c>
      <c r="C129" s="31">
        <v>0</v>
      </c>
      <c r="D129" s="31">
        <f t="shared" si="4"/>
        <v>0</v>
      </c>
      <c r="E129" s="31">
        <v>337</v>
      </c>
      <c r="F129" s="31">
        <f t="shared" si="5"/>
        <v>0</v>
      </c>
    </row>
    <row r="130" spans="1:6" ht="22.5" outlineLevel="3">
      <c r="A130" s="8" t="s">
        <v>52</v>
      </c>
      <c r="B130" s="16">
        <v>12628.6</v>
      </c>
      <c r="C130" s="16">
        <v>8854.9</v>
      </c>
      <c r="D130" s="16">
        <f t="shared" si="4"/>
        <v>70.11782778771993</v>
      </c>
      <c r="E130" s="16">
        <v>8313.3</v>
      </c>
      <c r="F130" s="16">
        <f t="shared" si="5"/>
        <v>106.51486172759314</v>
      </c>
    </row>
    <row r="131" spans="1:6" s="26" customFormat="1" ht="11.25" outlineLevel="3">
      <c r="A131" s="33" t="s">
        <v>48</v>
      </c>
      <c r="B131" s="31">
        <v>11933.1</v>
      </c>
      <c r="C131" s="31">
        <v>8489.6</v>
      </c>
      <c r="D131" s="31">
        <f t="shared" si="4"/>
        <v>71.14329051126698</v>
      </c>
      <c r="E131" s="31">
        <v>7895.6</v>
      </c>
      <c r="F131" s="31">
        <f t="shared" si="5"/>
        <v>107.52317746593039</v>
      </c>
    </row>
    <row r="132" spans="1:6" ht="11.25" outlineLevel="3">
      <c r="A132" s="8" t="s">
        <v>158</v>
      </c>
      <c r="B132" s="16">
        <v>0</v>
      </c>
      <c r="C132" s="16">
        <v>0</v>
      </c>
      <c r="D132" s="16" t="s">
        <v>162</v>
      </c>
      <c r="E132" s="16">
        <v>8000</v>
      </c>
      <c r="F132" s="16">
        <f t="shared" si="5"/>
        <v>0</v>
      </c>
    </row>
    <row r="133" spans="1:6" ht="11.25" outlineLevel="3">
      <c r="A133" s="8" t="s">
        <v>92</v>
      </c>
      <c r="B133" s="16">
        <v>500</v>
      </c>
      <c r="C133" s="16">
        <v>0</v>
      </c>
      <c r="D133" s="16">
        <f t="shared" si="4"/>
        <v>0</v>
      </c>
      <c r="E133" s="16">
        <v>0</v>
      </c>
      <c r="F133" s="16" t="s">
        <v>162</v>
      </c>
    </row>
    <row r="134" spans="1:6" ht="11.25" outlineLevel="3">
      <c r="A134" s="8" t="s">
        <v>53</v>
      </c>
      <c r="B134" s="16">
        <v>180181.8</v>
      </c>
      <c r="C134" s="16">
        <v>114190.9</v>
      </c>
      <c r="D134" s="16">
        <f t="shared" si="4"/>
        <v>63.375379755336006</v>
      </c>
      <c r="E134" s="16">
        <v>122810.1</v>
      </c>
      <c r="F134" s="16">
        <f t="shared" si="5"/>
        <v>92.98168473114181</v>
      </c>
    </row>
    <row r="135" spans="1:6" s="26" customFormat="1" ht="11.25" outlineLevel="3">
      <c r="A135" s="33" t="s">
        <v>48</v>
      </c>
      <c r="B135" s="31">
        <v>134192.6</v>
      </c>
      <c r="C135" s="31">
        <v>88643.5</v>
      </c>
      <c r="D135" s="31">
        <f t="shared" si="4"/>
        <v>66.0569211715102</v>
      </c>
      <c r="E135" s="31">
        <v>91180.3</v>
      </c>
      <c r="F135" s="31">
        <f t="shared" si="5"/>
        <v>97.2178200773632</v>
      </c>
    </row>
    <row r="136" spans="1:6" s="7" customFormat="1" ht="21" outlineLevel="3">
      <c r="A136" s="4" t="s">
        <v>54</v>
      </c>
      <c r="B136" s="18">
        <f>B138+B141+B139</f>
        <v>14240.6</v>
      </c>
      <c r="C136" s="18">
        <f>C138+C141+C139</f>
        <v>6569.6</v>
      </c>
      <c r="D136" s="18">
        <f t="shared" si="4"/>
        <v>46.13288765922785</v>
      </c>
      <c r="E136" s="18">
        <f>E138+E141+E139</f>
        <v>7255.9</v>
      </c>
      <c r="F136" s="18">
        <f t="shared" si="5"/>
        <v>90.54149037335135</v>
      </c>
    </row>
    <row r="137" spans="1:6" s="26" customFormat="1" ht="11.25" outlineLevel="3">
      <c r="A137" s="33" t="s">
        <v>48</v>
      </c>
      <c r="B137" s="31">
        <f>B140+B142</f>
        <v>6244.3</v>
      </c>
      <c r="C137" s="31">
        <f>C140+C142</f>
        <v>3693.4</v>
      </c>
      <c r="D137" s="31">
        <f t="shared" si="4"/>
        <v>59.14834328907964</v>
      </c>
      <c r="E137" s="31">
        <f>E140+E142</f>
        <v>4473.6</v>
      </c>
      <c r="F137" s="31">
        <f t="shared" si="5"/>
        <v>82.5599070100143</v>
      </c>
    </row>
    <row r="138" spans="1:6" ht="11.25" outlineLevel="3">
      <c r="A138" s="8" t="s">
        <v>87</v>
      </c>
      <c r="B138" s="16">
        <v>510.1</v>
      </c>
      <c r="C138" s="16">
        <v>262.6</v>
      </c>
      <c r="D138" s="16">
        <f t="shared" si="4"/>
        <v>51.48010194079592</v>
      </c>
      <c r="E138" s="16">
        <v>162.5</v>
      </c>
      <c r="F138" s="16">
        <f t="shared" si="5"/>
        <v>161.60000000000002</v>
      </c>
    </row>
    <row r="139" spans="1:6" ht="22.5" outlineLevel="3">
      <c r="A139" s="8" t="s">
        <v>88</v>
      </c>
      <c r="B139" s="16">
        <v>6518.5</v>
      </c>
      <c r="C139" s="16">
        <v>2473.5</v>
      </c>
      <c r="D139" s="16">
        <f t="shared" si="4"/>
        <v>37.94584643706374</v>
      </c>
      <c r="E139" s="16">
        <v>2088.5</v>
      </c>
      <c r="F139" s="16">
        <f t="shared" si="5"/>
        <v>118.43428297821403</v>
      </c>
    </row>
    <row r="140" spans="1:6" s="26" customFormat="1" ht="11.25" outlineLevel="3">
      <c r="A140" s="33" t="s">
        <v>48</v>
      </c>
      <c r="B140" s="31">
        <v>387.1</v>
      </c>
      <c r="C140" s="31">
        <v>259.8</v>
      </c>
      <c r="D140" s="31">
        <f t="shared" si="4"/>
        <v>67.11444071299407</v>
      </c>
      <c r="E140" s="31">
        <v>221</v>
      </c>
      <c r="F140" s="31">
        <f t="shared" si="5"/>
        <v>117.55656108597286</v>
      </c>
    </row>
    <row r="141" spans="1:6" ht="22.5" outlineLevel="3">
      <c r="A141" s="8" t="s">
        <v>55</v>
      </c>
      <c r="B141" s="16">
        <v>7212</v>
      </c>
      <c r="C141" s="16">
        <v>3833.5</v>
      </c>
      <c r="D141" s="16">
        <f t="shared" si="4"/>
        <v>53.154464780920684</v>
      </c>
      <c r="E141" s="16">
        <v>5004.9</v>
      </c>
      <c r="F141" s="16">
        <f t="shared" si="5"/>
        <v>76.59493696177746</v>
      </c>
    </row>
    <row r="142" spans="1:6" s="26" customFormat="1" ht="11.25" outlineLevel="3">
      <c r="A142" s="33" t="s">
        <v>48</v>
      </c>
      <c r="B142" s="31">
        <v>5857.2</v>
      </c>
      <c r="C142" s="31">
        <v>3433.6</v>
      </c>
      <c r="D142" s="31">
        <f t="shared" si="4"/>
        <v>58.62186710373557</v>
      </c>
      <c r="E142" s="31">
        <v>4252.6</v>
      </c>
      <c r="F142" s="31">
        <f t="shared" si="5"/>
        <v>80.74119362272492</v>
      </c>
    </row>
    <row r="143" spans="1:6" s="7" customFormat="1" ht="10.5" outlineLevel="3">
      <c r="A143" s="4" t="s">
        <v>56</v>
      </c>
      <c r="B143" s="18">
        <f>B144+B145+B147</f>
        <v>282912.80000000005</v>
      </c>
      <c r="C143" s="18">
        <f>C144+C145+C147</f>
        <v>196268.1</v>
      </c>
      <c r="D143" s="18">
        <f t="shared" si="4"/>
        <v>69.37406154829333</v>
      </c>
      <c r="E143" s="18">
        <f>E144+E145+E147</f>
        <v>236519.4</v>
      </c>
      <c r="F143" s="18">
        <f t="shared" si="5"/>
        <v>82.98181882754649</v>
      </c>
    </row>
    <row r="144" spans="1:6" ht="11.25" outlineLevel="3">
      <c r="A144" s="8" t="s">
        <v>57</v>
      </c>
      <c r="B144" s="16">
        <v>609.7</v>
      </c>
      <c r="C144" s="16">
        <v>189.7</v>
      </c>
      <c r="D144" s="16">
        <f t="shared" si="4"/>
        <v>31.113662456946034</v>
      </c>
      <c r="E144" s="16">
        <v>337.5</v>
      </c>
      <c r="F144" s="16">
        <f t="shared" si="5"/>
        <v>56.20740740740741</v>
      </c>
    </row>
    <row r="145" spans="1:6" ht="11.25" outlineLevel="3">
      <c r="A145" s="8" t="s">
        <v>58</v>
      </c>
      <c r="B145" s="16">
        <v>263963.4</v>
      </c>
      <c r="C145" s="16">
        <v>186774</v>
      </c>
      <c r="D145" s="16">
        <f t="shared" si="4"/>
        <v>70.75753684033468</v>
      </c>
      <c r="E145" s="16">
        <v>235325.8</v>
      </c>
      <c r="F145" s="16">
        <f t="shared" si="5"/>
        <v>79.36826306337852</v>
      </c>
    </row>
    <row r="146" spans="1:6" s="26" customFormat="1" ht="11.25" outlineLevel="3">
      <c r="A146" s="33" t="s">
        <v>48</v>
      </c>
      <c r="B146" s="31">
        <v>19726</v>
      </c>
      <c r="C146" s="31">
        <v>13655.6</v>
      </c>
      <c r="D146" s="31">
        <f t="shared" si="4"/>
        <v>69.22640170333571</v>
      </c>
      <c r="E146" s="31">
        <v>13763.5</v>
      </c>
      <c r="F146" s="31">
        <f t="shared" si="5"/>
        <v>99.21604243106769</v>
      </c>
    </row>
    <row r="147" spans="1:6" ht="11.25" outlineLevel="3">
      <c r="A147" s="8" t="s">
        <v>59</v>
      </c>
      <c r="B147" s="16">
        <v>18339.7</v>
      </c>
      <c r="C147" s="16">
        <v>9304.4</v>
      </c>
      <c r="D147" s="16">
        <f t="shared" si="4"/>
        <v>50.73365431277501</v>
      </c>
      <c r="E147" s="16">
        <v>856.1</v>
      </c>
      <c r="F147" s="16">
        <f t="shared" si="5"/>
        <v>1086.835650040883</v>
      </c>
    </row>
    <row r="148" spans="1:6" s="7" customFormat="1" ht="10.5" outlineLevel="3">
      <c r="A148" s="4" t="s">
        <v>60</v>
      </c>
      <c r="B148" s="18">
        <f>B150+B151+B152+B153</f>
        <v>216475</v>
      </c>
      <c r="C148" s="18">
        <f>C150+C151+C152+C153</f>
        <v>127709.6</v>
      </c>
      <c r="D148" s="18">
        <f t="shared" si="4"/>
        <v>58.99508026330985</v>
      </c>
      <c r="E148" s="18">
        <f>E150+E151+E152+E153</f>
        <v>131246.80000000002</v>
      </c>
      <c r="F148" s="18">
        <f t="shared" si="5"/>
        <v>97.30492476768956</v>
      </c>
    </row>
    <row r="149" spans="1:6" s="26" customFormat="1" ht="11.25" outlineLevel="3">
      <c r="A149" s="33" t="s">
        <v>48</v>
      </c>
      <c r="B149" s="31">
        <v>38624</v>
      </c>
      <c r="C149" s="31">
        <v>22580.2</v>
      </c>
      <c r="D149" s="31">
        <f t="shared" si="4"/>
        <v>58.46157829328915</v>
      </c>
      <c r="E149" s="31">
        <v>24487.4</v>
      </c>
      <c r="F149" s="31">
        <f t="shared" si="5"/>
        <v>92.21150469220906</v>
      </c>
    </row>
    <row r="150" spans="1:6" ht="11.25" outlineLevel="3">
      <c r="A150" s="8" t="s">
        <v>61</v>
      </c>
      <c r="B150" s="16">
        <v>1375</v>
      </c>
      <c r="C150" s="16">
        <v>788.1</v>
      </c>
      <c r="D150" s="16">
        <f t="shared" si="4"/>
        <v>57.31636363636364</v>
      </c>
      <c r="E150" s="16">
        <v>5294.5</v>
      </c>
      <c r="F150" s="16">
        <f t="shared" si="5"/>
        <v>14.8852582869015</v>
      </c>
    </row>
    <row r="151" spans="1:6" ht="11.25" outlineLevel="3">
      <c r="A151" s="8" t="s">
        <v>62</v>
      </c>
      <c r="B151" s="16">
        <v>56400.4</v>
      </c>
      <c r="C151" s="16">
        <v>40993.2</v>
      </c>
      <c r="D151" s="16">
        <f t="shared" si="4"/>
        <v>72.68246324494152</v>
      </c>
      <c r="E151" s="16">
        <v>14043.4</v>
      </c>
      <c r="F151" s="16">
        <f t="shared" si="5"/>
        <v>291.903670051412</v>
      </c>
    </row>
    <row r="152" spans="1:6" ht="11.25" outlineLevel="3">
      <c r="A152" s="8" t="s">
        <v>63</v>
      </c>
      <c r="B152" s="16">
        <v>146071.1</v>
      </c>
      <c r="C152" s="16">
        <v>78958.2</v>
      </c>
      <c r="D152" s="16">
        <f t="shared" si="4"/>
        <v>54.054635037320864</v>
      </c>
      <c r="E152" s="16">
        <v>104250.7</v>
      </c>
      <c r="F152" s="16">
        <f t="shared" si="5"/>
        <v>75.73877201783777</v>
      </c>
    </row>
    <row r="153" spans="1:6" ht="11.25" outlineLevel="3">
      <c r="A153" s="8" t="s">
        <v>64</v>
      </c>
      <c r="B153" s="16">
        <v>12628.5</v>
      </c>
      <c r="C153" s="16">
        <v>6970.1</v>
      </c>
      <c r="D153" s="16">
        <f t="shared" si="4"/>
        <v>55.1934117274419</v>
      </c>
      <c r="E153" s="16">
        <v>7658.2</v>
      </c>
      <c r="F153" s="16">
        <f t="shared" si="5"/>
        <v>91.01485988874671</v>
      </c>
    </row>
    <row r="154" spans="1:6" s="26" customFormat="1" ht="11.25" outlineLevel="3">
      <c r="A154" s="33" t="s">
        <v>48</v>
      </c>
      <c r="B154" s="31">
        <v>10642</v>
      </c>
      <c r="C154" s="31">
        <v>4000.9</v>
      </c>
      <c r="D154" s="31">
        <f t="shared" si="4"/>
        <v>37.59537680887051</v>
      </c>
      <c r="E154" s="31">
        <v>7228.9</v>
      </c>
      <c r="F154" s="31">
        <f t="shared" si="5"/>
        <v>55.34590324945704</v>
      </c>
    </row>
    <row r="155" spans="1:6" s="7" customFormat="1" ht="10.5" outlineLevel="3">
      <c r="A155" s="4" t="s">
        <v>131</v>
      </c>
      <c r="B155" s="18">
        <f>B156+B157</f>
        <v>21059.6</v>
      </c>
      <c r="C155" s="18">
        <f>C156+C157</f>
        <v>550</v>
      </c>
      <c r="D155" s="18">
        <f t="shared" si="4"/>
        <v>2.6116355486334024</v>
      </c>
      <c r="E155" s="18">
        <f>E156+E157</f>
        <v>0</v>
      </c>
      <c r="F155" s="18" t="s">
        <v>162</v>
      </c>
    </row>
    <row r="156" spans="1:6" ht="11.25" outlineLevel="3">
      <c r="A156" s="8" t="s">
        <v>132</v>
      </c>
      <c r="B156" s="16">
        <v>17359.6</v>
      </c>
      <c r="C156" s="16">
        <v>550</v>
      </c>
      <c r="D156" s="16">
        <f t="shared" si="4"/>
        <v>3.1682757667227355</v>
      </c>
      <c r="E156" s="16">
        <v>0</v>
      </c>
      <c r="F156" s="16" t="s">
        <v>162</v>
      </c>
    </row>
    <row r="157" spans="1:6" ht="11.25" outlineLevel="3">
      <c r="A157" s="8" t="s">
        <v>133</v>
      </c>
      <c r="B157" s="16">
        <v>3700</v>
      </c>
      <c r="C157" s="16">
        <v>0</v>
      </c>
      <c r="D157" s="16">
        <f t="shared" si="4"/>
        <v>0</v>
      </c>
      <c r="E157" s="16">
        <v>0</v>
      </c>
      <c r="F157" s="16" t="s">
        <v>162</v>
      </c>
    </row>
    <row r="158" spans="1:6" s="26" customFormat="1" ht="11.25" outlineLevel="3">
      <c r="A158" s="33" t="s">
        <v>48</v>
      </c>
      <c r="B158" s="31">
        <v>785.1</v>
      </c>
      <c r="C158" s="31">
        <v>0</v>
      </c>
      <c r="D158" s="31">
        <f t="shared" si="4"/>
        <v>0</v>
      </c>
      <c r="E158" s="31">
        <v>0</v>
      </c>
      <c r="F158" s="31" t="s">
        <v>162</v>
      </c>
    </row>
    <row r="159" spans="1:6" s="7" customFormat="1" ht="10.5" outlineLevel="3">
      <c r="A159" s="4" t="s">
        <v>65</v>
      </c>
      <c r="B159" s="18">
        <f>B161+B162+B163+B164+B165+B166</f>
        <v>1305794.5000000002</v>
      </c>
      <c r="C159" s="18">
        <f>C161+C162+C163+C164+C165+C166</f>
        <v>820314.9999999999</v>
      </c>
      <c r="D159" s="18">
        <f t="shared" si="4"/>
        <v>62.82114069250557</v>
      </c>
      <c r="E159" s="18">
        <f>E161+E162+E163+E164+E165+E166</f>
        <v>959468.6999999998</v>
      </c>
      <c r="F159" s="18">
        <f t="shared" si="5"/>
        <v>85.49679629986888</v>
      </c>
    </row>
    <row r="160" spans="1:6" s="26" customFormat="1" ht="11.25" outlineLevel="3">
      <c r="A160" s="33" t="s">
        <v>48</v>
      </c>
      <c r="B160" s="31">
        <v>863158.6</v>
      </c>
      <c r="C160" s="31">
        <v>554530.9</v>
      </c>
      <c r="D160" s="31">
        <f t="shared" si="4"/>
        <v>64.24438104422525</v>
      </c>
      <c r="E160" s="31">
        <v>535695.8</v>
      </c>
      <c r="F160" s="31">
        <f t="shared" si="5"/>
        <v>103.51600665900311</v>
      </c>
    </row>
    <row r="161" spans="1:6" ht="11.25" outlineLevel="3">
      <c r="A161" s="8" t="s">
        <v>66</v>
      </c>
      <c r="B161" s="16">
        <v>387676.2</v>
      </c>
      <c r="C161" s="16">
        <v>228178.2</v>
      </c>
      <c r="D161" s="16">
        <f t="shared" si="4"/>
        <v>58.85793350223718</v>
      </c>
      <c r="E161" s="16">
        <v>264841.7</v>
      </c>
      <c r="F161" s="16">
        <f t="shared" si="5"/>
        <v>86.15644741745729</v>
      </c>
    </row>
    <row r="162" spans="1:6" ht="11.25" outlineLevel="3">
      <c r="A162" s="8" t="s">
        <v>67</v>
      </c>
      <c r="B162" s="16">
        <v>816596.3</v>
      </c>
      <c r="C162" s="16">
        <v>526143.5</v>
      </c>
      <c r="D162" s="16">
        <f t="shared" si="4"/>
        <v>64.43128630389336</v>
      </c>
      <c r="E162" s="16">
        <v>628673.2</v>
      </c>
      <c r="F162" s="16">
        <f t="shared" si="5"/>
        <v>83.69109737777912</v>
      </c>
    </row>
    <row r="163" spans="1:6" ht="11.25" outlineLevel="3">
      <c r="A163" s="8" t="s">
        <v>68</v>
      </c>
      <c r="B163" s="16">
        <v>63190.6</v>
      </c>
      <c r="C163" s="16">
        <v>38220.2</v>
      </c>
      <c r="D163" s="16">
        <f t="shared" si="4"/>
        <v>60.4839960373853</v>
      </c>
      <c r="E163" s="16">
        <v>41237.1</v>
      </c>
      <c r="F163" s="16">
        <f t="shared" si="5"/>
        <v>92.68401512230491</v>
      </c>
    </row>
    <row r="164" spans="1:6" ht="22.5" outlineLevel="3">
      <c r="A164" s="8" t="s">
        <v>69</v>
      </c>
      <c r="B164" s="16">
        <v>592.5</v>
      </c>
      <c r="C164" s="16">
        <v>91.5</v>
      </c>
      <c r="D164" s="16">
        <f t="shared" si="4"/>
        <v>15.443037974683543</v>
      </c>
      <c r="E164" s="16">
        <v>3.7</v>
      </c>
      <c r="F164" s="16" t="s">
        <v>162</v>
      </c>
    </row>
    <row r="165" spans="1:6" ht="11.25" outlineLevel="3">
      <c r="A165" s="8" t="s">
        <v>70</v>
      </c>
      <c r="B165" s="16">
        <v>13921.8</v>
      </c>
      <c r="C165" s="16">
        <v>8061.5</v>
      </c>
      <c r="D165" s="16">
        <f t="shared" si="4"/>
        <v>57.90558692123145</v>
      </c>
      <c r="E165" s="16">
        <v>24713</v>
      </c>
      <c r="F165" s="16">
        <f t="shared" si="5"/>
        <v>32.62048314652207</v>
      </c>
    </row>
    <row r="166" spans="1:6" ht="11.25" outlineLevel="3">
      <c r="A166" s="8" t="s">
        <v>100</v>
      </c>
      <c r="B166" s="16">
        <v>23817.1</v>
      </c>
      <c r="C166" s="16">
        <v>19620.1</v>
      </c>
      <c r="D166" s="16">
        <f t="shared" si="4"/>
        <v>82.37820725445162</v>
      </c>
      <c r="E166" s="16">
        <v>0</v>
      </c>
      <c r="F166" s="16" t="s">
        <v>162</v>
      </c>
    </row>
    <row r="167" spans="1:6" s="7" customFormat="1" ht="10.5" outlineLevel="3">
      <c r="A167" s="4" t="s">
        <v>89</v>
      </c>
      <c r="B167" s="18">
        <f>B169</f>
        <v>191401.6</v>
      </c>
      <c r="C167" s="18">
        <f>C169</f>
        <v>74034.7</v>
      </c>
      <c r="D167" s="18">
        <f t="shared" si="4"/>
        <v>38.680293163693506</v>
      </c>
      <c r="E167" s="18">
        <f>E169</f>
        <v>73506.1</v>
      </c>
      <c r="F167" s="18">
        <f t="shared" si="5"/>
        <v>100.71912399107012</v>
      </c>
    </row>
    <row r="168" spans="1:6" s="26" customFormat="1" ht="11.25" outlineLevel="3">
      <c r="A168" s="33" t="s">
        <v>48</v>
      </c>
      <c r="B168" s="31">
        <v>63146.3</v>
      </c>
      <c r="C168" s="31">
        <v>39187.6</v>
      </c>
      <c r="D168" s="31">
        <f t="shared" si="4"/>
        <v>62.05842622608133</v>
      </c>
      <c r="E168" s="31">
        <v>46373.9</v>
      </c>
      <c r="F168" s="31">
        <f t="shared" si="5"/>
        <v>84.50356773961215</v>
      </c>
    </row>
    <row r="169" spans="1:6" ht="11.25" outlineLevel="3">
      <c r="A169" s="8" t="s">
        <v>71</v>
      </c>
      <c r="B169" s="16">
        <v>191401.6</v>
      </c>
      <c r="C169" s="16">
        <v>74034.7</v>
      </c>
      <c r="D169" s="16">
        <f t="shared" si="4"/>
        <v>38.680293163693506</v>
      </c>
      <c r="E169" s="16">
        <v>73506.1</v>
      </c>
      <c r="F169" s="16">
        <f t="shared" si="5"/>
        <v>100.71912399107012</v>
      </c>
    </row>
    <row r="170" spans="1:6" s="7" customFormat="1" ht="10.5" outlineLevel="3">
      <c r="A170" s="4" t="s">
        <v>72</v>
      </c>
      <c r="B170" s="18">
        <f>B172+B173+B174+B175</f>
        <v>122658.6</v>
      </c>
      <c r="C170" s="18">
        <f>C172+C173+C174+C175</f>
        <v>85729.9</v>
      </c>
      <c r="D170" s="18">
        <f t="shared" si="4"/>
        <v>69.89310166592476</v>
      </c>
      <c r="E170" s="18">
        <f>E172+E173+E174+E175</f>
        <v>79693.7</v>
      </c>
      <c r="F170" s="18">
        <f t="shared" si="5"/>
        <v>107.5742499093404</v>
      </c>
    </row>
    <row r="171" spans="1:6" s="26" customFormat="1" ht="11.25" outlineLevel="3">
      <c r="A171" s="33" t="s">
        <v>48</v>
      </c>
      <c r="B171" s="31">
        <v>6087.1</v>
      </c>
      <c r="C171" s="31">
        <v>5138.6</v>
      </c>
      <c r="D171" s="31">
        <f t="shared" si="4"/>
        <v>84.4178672931281</v>
      </c>
      <c r="E171" s="31">
        <v>4836.8</v>
      </c>
      <c r="F171" s="31">
        <f t="shared" si="5"/>
        <v>106.23966258683429</v>
      </c>
    </row>
    <row r="172" spans="1:6" ht="11.25" outlineLevel="3">
      <c r="A172" s="8" t="s">
        <v>73</v>
      </c>
      <c r="B172" s="16">
        <v>10950</v>
      </c>
      <c r="C172" s="16">
        <v>8128.3</v>
      </c>
      <c r="D172" s="16">
        <f t="shared" si="4"/>
        <v>74.23105022831051</v>
      </c>
      <c r="E172" s="16">
        <v>7749</v>
      </c>
      <c r="F172" s="16">
        <f t="shared" si="5"/>
        <v>104.89482513872758</v>
      </c>
    </row>
    <row r="173" spans="1:6" ht="11.25" outlineLevel="3">
      <c r="A173" s="8" t="s">
        <v>74</v>
      </c>
      <c r="B173" s="16">
        <v>59331.1</v>
      </c>
      <c r="C173" s="16">
        <v>42575.7</v>
      </c>
      <c r="D173" s="16">
        <f t="shared" si="4"/>
        <v>71.75949881259575</v>
      </c>
      <c r="E173" s="16">
        <v>34848.5</v>
      </c>
      <c r="F173" s="16">
        <f t="shared" si="5"/>
        <v>122.17369470708925</v>
      </c>
    </row>
    <row r="174" spans="1:6" ht="11.25" outlineLevel="3">
      <c r="A174" s="8" t="s">
        <v>75</v>
      </c>
      <c r="B174" s="16">
        <v>45756.5</v>
      </c>
      <c r="C174" s="16">
        <v>29590.2</v>
      </c>
      <c r="D174" s="16">
        <f t="shared" si="4"/>
        <v>64.6688448635713</v>
      </c>
      <c r="E174" s="16">
        <v>32137</v>
      </c>
      <c r="F174" s="16">
        <f t="shared" si="5"/>
        <v>92.07517814357283</v>
      </c>
    </row>
    <row r="175" spans="1:6" ht="11.25" outlineLevel="3">
      <c r="A175" s="8" t="s">
        <v>76</v>
      </c>
      <c r="B175" s="16">
        <v>6621</v>
      </c>
      <c r="C175" s="16">
        <v>5435.7</v>
      </c>
      <c r="D175" s="16">
        <f t="shared" si="4"/>
        <v>82.09787041232441</v>
      </c>
      <c r="E175" s="16">
        <v>4959.2</v>
      </c>
      <c r="F175" s="16">
        <f t="shared" si="5"/>
        <v>109.6084045813841</v>
      </c>
    </row>
    <row r="176" spans="1:6" s="7" customFormat="1" ht="10.5" outlineLevel="3">
      <c r="A176" s="4" t="s">
        <v>77</v>
      </c>
      <c r="B176" s="18">
        <f>B179+B178</f>
        <v>74237.7</v>
      </c>
      <c r="C176" s="18">
        <f>C179+C178</f>
        <v>42151.3</v>
      </c>
      <c r="D176" s="18">
        <f t="shared" si="4"/>
        <v>56.778833395969976</v>
      </c>
      <c r="E176" s="18">
        <f>E179+E178</f>
        <v>35002.9</v>
      </c>
      <c r="F176" s="18">
        <f t="shared" si="5"/>
        <v>120.42230786591968</v>
      </c>
    </row>
    <row r="177" spans="1:6" s="26" customFormat="1" ht="11.25" outlineLevel="3">
      <c r="A177" s="33" t="s">
        <v>48</v>
      </c>
      <c r="B177" s="31">
        <v>43231.3</v>
      </c>
      <c r="C177" s="31">
        <v>29887.1</v>
      </c>
      <c r="D177" s="31">
        <f t="shared" si="4"/>
        <v>69.1330124238688</v>
      </c>
      <c r="E177" s="31">
        <v>28542.2</v>
      </c>
      <c r="F177" s="31">
        <f t="shared" si="5"/>
        <v>104.7119703456636</v>
      </c>
    </row>
    <row r="178" spans="1:6" s="26" customFormat="1" ht="11.25" outlineLevel="3">
      <c r="A178" s="8" t="s">
        <v>78</v>
      </c>
      <c r="B178" s="16">
        <v>27618.3</v>
      </c>
      <c r="C178" s="16">
        <v>18721.1</v>
      </c>
      <c r="D178" s="16">
        <f t="shared" si="4"/>
        <v>67.78512797674006</v>
      </c>
      <c r="E178" s="16">
        <v>18215.9</v>
      </c>
      <c r="F178" s="16">
        <f t="shared" si="5"/>
        <v>102.77340125933935</v>
      </c>
    </row>
    <row r="179" spans="1:6" ht="11.25" outlineLevel="3">
      <c r="A179" s="8" t="s">
        <v>79</v>
      </c>
      <c r="B179" s="16">
        <v>46619.4</v>
      </c>
      <c r="C179" s="16">
        <v>23430.2</v>
      </c>
      <c r="D179" s="16">
        <f t="shared" si="4"/>
        <v>50.2584760850633</v>
      </c>
      <c r="E179" s="16">
        <v>16787</v>
      </c>
      <c r="F179" s="16">
        <f t="shared" si="5"/>
        <v>139.57347947816763</v>
      </c>
    </row>
    <row r="180" spans="1:6" s="7" customFormat="1" ht="10.5" outlineLevel="3">
      <c r="A180" s="4" t="s">
        <v>80</v>
      </c>
      <c r="B180" s="18">
        <f>B182</f>
        <v>3042</v>
      </c>
      <c r="C180" s="18">
        <f>C182</f>
        <v>2189</v>
      </c>
      <c r="D180" s="18">
        <f t="shared" si="4"/>
        <v>71.95923734385273</v>
      </c>
      <c r="E180" s="18">
        <f>E182</f>
        <v>1965.1</v>
      </c>
      <c r="F180" s="18">
        <f t="shared" si="5"/>
        <v>111.39382219734367</v>
      </c>
    </row>
    <row r="181" spans="1:6" s="26" customFormat="1" ht="11.25" outlineLevel="3">
      <c r="A181" s="33" t="s">
        <v>48</v>
      </c>
      <c r="B181" s="31">
        <v>1446.9</v>
      </c>
      <c r="C181" s="31">
        <v>1010.2</v>
      </c>
      <c r="D181" s="31">
        <f t="shared" si="4"/>
        <v>69.81823208238302</v>
      </c>
      <c r="E181" s="31">
        <v>610.3</v>
      </c>
      <c r="F181" s="31">
        <f t="shared" si="5"/>
        <v>165.52515156480422</v>
      </c>
    </row>
    <row r="182" spans="1:6" ht="11.25" outlineLevel="3">
      <c r="A182" s="8" t="s">
        <v>81</v>
      </c>
      <c r="B182" s="16">
        <v>3042</v>
      </c>
      <c r="C182" s="16">
        <v>2189</v>
      </c>
      <c r="D182" s="16">
        <f t="shared" si="4"/>
        <v>71.95923734385273</v>
      </c>
      <c r="E182" s="16">
        <v>1965.1</v>
      </c>
      <c r="F182" s="16">
        <f t="shared" si="5"/>
        <v>111.39382219734367</v>
      </c>
    </row>
    <row r="183" spans="1:6" s="7" customFormat="1" ht="10.5" outlineLevel="3">
      <c r="A183" s="4" t="s">
        <v>90</v>
      </c>
      <c r="B183" s="18">
        <f>B184</f>
        <v>6169</v>
      </c>
      <c r="C183" s="18">
        <f>C184</f>
        <v>3866.7</v>
      </c>
      <c r="D183" s="18">
        <f t="shared" si="4"/>
        <v>62.679526665585996</v>
      </c>
      <c r="E183" s="18">
        <f>E184</f>
        <v>4030.6</v>
      </c>
      <c r="F183" s="18">
        <f t="shared" si="5"/>
        <v>95.9336078995683</v>
      </c>
    </row>
    <row r="184" spans="1:6" ht="22.5" outlineLevel="3">
      <c r="A184" s="8" t="s">
        <v>91</v>
      </c>
      <c r="B184" s="16">
        <v>6169</v>
      </c>
      <c r="C184" s="16">
        <v>3866.7</v>
      </c>
      <c r="D184" s="16">
        <f t="shared" si="4"/>
        <v>62.679526665585996</v>
      </c>
      <c r="E184" s="16">
        <v>4030.6</v>
      </c>
      <c r="F184" s="16">
        <f t="shared" si="5"/>
        <v>95.9336078995683</v>
      </c>
    </row>
    <row r="185" spans="1:6" s="7" customFormat="1" ht="10.5" outlineLevel="3">
      <c r="A185" s="4" t="s">
        <v>82</v>
      </c>
      <c r="B185" s="18">
        <f>B121+B136+B143+B148+B155+B159+B167+B170+B176+B180+B183</f>
        <v>2501866.2000000007</v>
      </c>
      <c r="C185" s="18">
        <f>C121+C136+C143+C148+C155+C159+C167+C170+C176+C180+C183</f>
        <v>1528693.6999999997</v>
      </c>
      <c r="D185" s="18">
        <f t="shared" si="4"/>
        <v>61.1021364771625</v>
      </c>
      <c r="E185" s="18">
        <f>E121+E136+E143+E148+E155+E159+E167+E170+E176+E180+E183</f>
        <v>1717515.9000000001</v>
      </c>
      <c r="F185" s="18">
        <f t="shared" si="5"/>
        <v>89.00608722166704</v>
      </c>
    </row>
    <row r="186" spans="1:6" s="26" customFormat="1" ht="11.25" outlineLevel="3">
      <c r="A186" s="34" t="s">
        <v>48</v>
      </c>
      <c r="B186" s="32">
        <f>B123+B125+B127+B131+B135+B137+B146+B149+B158+B160+B168+B171+B177+B181+B129</f>
        <v>1254257</v>
      </c>
      <c r="C186" s="32">
        <f>C123+C125+C127+C131+C135+C137+C146+C149+C158+C160+C168+C171+C177+C181+C129</f>
        <v>809888.1</v>
      </c>
      <c r="D186" s="31">
        <f>C186/B186*100</f>
        <v>64.57114451025588</v>
      </c>
      <c r="E186" s="32">
        <f>E123+E125+E127+E131+E135+E137+E146+E149+E160+E168+E171+E177+E181+E129</f>
        <v>803855.4000000001</v>
      </c>
      <c r="F186" s="31">
        <f>C186/E186*100</f>
        <v>100.75047079362778</v>
      </c>
    </row>
    <row r="187" spans="1:6" s="7" customFormat="1" ht="10.5" outlineLevel="3">
      <c r="A187" s="4" t="s">
        <v>83</v>
      </c>
      <c r="B187" s="18">
        <v>-160192.2</v>
      </c>
      <c r="C187" s="18">
        <f>C119-C185</f>
        <v>103054</v>
      </c>
      <c r="D187" s="17" t="s">
        <v>84</v>
      </c>
      <c r="E187" s="18">
        <f>E119-E185</f>
        <v>33348.499999999534</v>
      </c>
      <c r="F187" s="17" t="s">
        <v>84</v>
      </c>
    </row>
    <row r="188" spans="1:6" s="7" customFormat="1" ht="10.5" outlineLevel="3">
      <c r="A188" s="4" t="s">
        <v>125</v>
      </c>
      <c r="B188" s="18">
        <v>160192.2</v>
      </c>
      <c r="C188" s="18">
        <v>-103054</v>
      </c>
      <c r="D188" s="17" t="s">
        <v>84</v>
      </c>
      <c r="E188" s="18">
        <v>-33348.5</v>
      </c>
      <c r="F188" s="17" t="s">
        <v>84</v>
      </c>
    </row>
    <row r="189" spans="1:6" s="7" customFormat="1" ht="10.5" outlineLevel="3">
      <c r="A189" s="27"/>
      <c r="B189" s="30"/>
      <c r="C189" s="30"/>
      <c r="D189" s="29"/>
      <c r="E189" s="28"/>
      <c r="F189" s="29"/>
    </row>
    <row r="190" spans="2:6" s="20" customFormat="1" ht="11.25">
      <c r="B190" s="21"/>
      <c r="C190" s="21"/>
      <c r="E190" s="19"/>
      <c r="F190" s="1"/>
    </row>
    <row r="191" spans="1:6" ht="22.5">
      <c r="A191" s="1" t="s">
        <v>126</v>
      </c>
      <c r="E191" s="39" t="s">
        <v>85</v>
      </c>
      <c r="F191" s="39"/>
    </row>
    <row r="192" spans="5:6" s="20" customFormat="1" ht="11.25">
      <c r="E192" s="2"/>
      <c r="F192" s="1"/>
    </row>
    <row r="193" spans="5:6" s="20" customFormat="1" ht="11.25">
      <c r="E193" s="2"/>
      <c r="F193" s="1"/>
    </row>
  </sheetData>
  <sheetProtection selectLockedCells="1" selectUnlockedCells="1"/>
  <mergeCells count="6">
    <mergeCell ref="A3:F3"/>
    <mergeCell ref="E191:F191"/>
    <mergeCell ref="A2:F2"/>
    <mergeCell ref="A4:F4"/>
    <mergeCell ref="A120:F120"/>
    <mergeCell ref="A7:F7"/>
  </mergeCells>
  <printOptions horizontalCentered="1"/>
  <pageMargins left="0.7874015748031497" right="0.5905511811023623" top="0.5905511811023623" bottom="0.5905511811023623" header="0" footer="0"/>
  <pageSetup fitToHeight="5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Ханова Татьяна Владимировна</dc:creator>
  <cp:keywords/>
  <dc:description/>
  <cp:lastModifiedBy>Татьяна С. Ковалева</cp:lastModifiedBy>
  <cp:lastPrinted>2023-12-12T13:20:55Z</cp:lastPrinted>
  <dcterms:created xsi:type="dcterms:W3CDTF">2021-03-31T13:38:29Z</dcterms:created>
  <dcterms:modified xsi:type="dcterms:W3CDTF">2023-12-12T13:21:01Z</dcterms:modified>
  <cp:category/>
  <cp:version/>
  <cp:contentType/>
  <cp:contentStatus/>
</cp:coreProperties>
</file>